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ПР7" sheetId="1" r:id="rId1"/>
    <sheet name="ПР8" sheetId="2" r:id="rId2"/>
    <sheet name="ПР9" sheetId="3" r:id="rId3"/>
  </sheets>
  <definedNames>
    <definedName name="_xlnm.Print_Area" localSheetId="0">'ПР7'!$A$1:$H$37</definedName>
    <definedName name="_xlnm.Print_Area" localSheetId="1">'ПР8'!$A$1:$F$179</definedName>
    <definedName name="_xlnm.Print_Area" localSheetId="2">'ПР9'!$A$1:$R$46</definedName>
  </definedNames>
  <calcPr fullCalcOnLoad="1"/>
</workbook>
</file>

<file path=xl/sharedStrings.xml><?xml version="1.0" encoding="utf-8"?>
<sst xmlns="http://schemas.openxmlformats.org/spreadsheetml/2006/main" count="428" uniqueCount="123">
  <si>
    <t xml:space="preserve">РЕЕСТР
ОБЯЗАТЕЛЬСТВ МУНИЦИПАЛЬНЫХ УНИТАРНЫХ ПРЕДПРИЯТИЙ,
МУНИЦИПАЛЬНЫХ АВТОНОМНЫХ УЧРЕЖДЕНИЙ И ИНЫХ ОРГАНИЗАЦИЙ, ДОЛЯ
МУНИЦИПАЛЬНОГО ОБРАЗОВАНИЯ </t>
  </si>
  <si>
    <t xml:space="preserve">Объемы обязательств на предыдущую    отчетную дату    </t>
  </si>
  <si>
    <t xml:space="preserve">Объемы обязательств на отчетную дату  </t>
  </si>
  <si>
    <t>всего</t>
  </si>
  <si>
    <t>долгосрочных</t>
  </si>
  <si>
    <t>краткосрочных</t>
  </si>
  <si>
    <t>Наименования обязательств</t>
  </si>
  <si>
    <t>NN п/п</t>
  </si>
  <si>
    <t xml:space="preserve">Кредиты по договорам с   кредитными организациями </t>
  </si>
  <si>
    <t xml:space="preserve">Ценные бумаги (облигации,векселя)                 </t>
  </si>
  <si>
    <t xml:space="preserve">Бюджетные кредиты        </t>
  </si>
  <si>
    <t xml:space="preserve">Прочие заимствования     </t>
  </si>
  <si>
    <t xml:space="preserve">Итого объем обязательств по  каждому муниципальному       унитарному предприятию       </t>
  </si>
  <si>
    <t xml:space="preserve">Всего объем обязательств по  всем муниципальным унитарным предприятиям                 </t>
  </si>
  <si>
    <t xml:space="preserve">Наименования иных организаций, доля муниципального образования в которых составляет 51% и более акций (долей) уставного капитала                  </t>
  </si>
  <si>
    <t xml:space="preserve">Итого объем обязательств по каждой организации, доля муниципального образования в которой составляет 51% и более акций (долей) уставного капитала                     </t>
  </si>
  <si>
    <t>Приложение N 8
к Положению о формировании и ведении
реестров обязательств и кредиторской
задолженности государственных
унитарных предприятий, автономных
учреждений и иных организаций, доля
Республики Бурятия в которых
составляет 51% и более акций (долей)
уставного капитала, обязательств и
кредиторской задолженности
муниципальных унитарных предприятий,
муниципальных автономных учреждений
и иных организаций, доля
муниципального образования в которых
составляет 51% и более акций (долей)
уставного капитала</t>
  </si>
  <si>
    <t>РЕЕСТР
КРЕДИТОРСКОЙ ЗАДОЛЖЕННОСТИ МУНИЦИПАЛЬНЫХ УНИТАРНЫХ
ПРЕДПРИЯТИЙ, МУНИЦИПАЛЬНЫХ АВТОНОМНЫХ УЧРЕЖДЕНИЙ И ИНЫХ
ОРГАНИЗАЦИЙ, ДОЛЯ МУНИЦИПАЛЬНОГО ОБРАЗОВАНИЯ</t>
  </si>
  <si>
    <t>в том числе просроченной</t>
  </si>
  <si>
    <t xml:space="preserve">Кредиторская задолженность,  всего                         </t>
  </si>
  <si>
    <t xml:space="preserve">в том числе:                              </t>
  </si>
  <si>
    <t xml:space="preserve">перед поставщиками и подрядчиками                       </t>
  </si>
  <si>
    <t xml:space="preserve">перед персоналом организации   </t>
  </si>
  <si>
    <t xml:space="preserve">перед государственными внебюджетными фондами        </t>
  </si>
  <si>
    <t xml:space="preserve">по налогам и сборам          </t>
  </si>
  <si>
    <t xml:space="preserve">перед прочими кредиторами    </t>
  </si>
  <si>
    <t xml:space="preserve">Задолженность перед участниками (учредителями) повыплате доходов              </t>
  </si>
  <si>
    <t xml:space="preserve">Всего объем кредиторской задолженности по всем муниципальным унитарным предприятиям                                   </t>
  </si>
  <si>
    <t xml:space="preserve">Итого объем кредиторской задолженности по каждому муниципальному унитарному предприятию                          </t>
  </si>
  <si>
    <t xml:space="preserve">Итого объем кредиторской задолженности по муниципальному автономному учреждению           </t>
  </si>
  <si>
    <t xml:space="preserve">Всего объем кредиторской задолженности по всем муниципальным автономным учреждениям                                     </t>
  </si>
  <si>
    <t xml:space="preserve">Итого объем кредиторской задолженности по каждой организации, доля муниципального образования в которой составляет 51% и более акций (долей) уставного капитала                                 </t>
  </si>
  <si>
    <t xml:space="preserve">Всего объем кредиторской задолженности по муниципальным унитарным предприятиям, муниципальным автономным учреждениям и иным организациям, доля  муниципального образования в которых составляет 51% и более акций (долей) уставного капитала </t>
  </si>
  <si>
    <t>СВОДНЫЙ РЕЕСТР
ОБЯЗАТЕЛЬСТВ И КРЕДИТОРСКОЙ ЗАДОЛЖЕННОСТИ МУНИЦИПАЛЬНЫХ
УНИТАРНЫХ ПРЕДПРИЯТИЙ, МУНИЦИПАЛЬНЫХ АВТОНОМНЫХ УЧРЕЖДЕНИЙ И
ИНЫХ ОРГАНИЗАЦИЙ, ДОЛЯ МУНИЦИПАЛЬНОГО ОБРАЗОВАНИЯ</t>
  </si>
  <si>
    <t xml:space="preserve">Наименования  обязательств и кредиторской  задолженности </t>
  </si>
  <si>
    <t xml:space="preserve">в том числе:    </t>
  </si>
  <si>
    <t>краткосрочные обязательства</t>
  </si>
  <si>
    <t xml:space="preserve">долгосрочные  обязательства   </t>
  </si>
  <si>
    <t>5.1</t>
  </si>
  <si>
    <t>5.2</t>
  </si>
  <si>
    <t>5.3</t>
  </si>
  <si>
    <t>5.4</t>
  </si>
  <si>
    <t>5.5</t>
  </si>
  <si>
    <t xml:space="preserve">Итого кредиторская задолженность (п. 5 +п. 6)                </t>
  </si>
  <si>
    <t xml:space="preserve">Всего объем обязательств и кредиторской задолженности (п. 1 +п. 2 + п. 3 + 4 + п. 5 + п. 6)         </t>
  </si>
  <si>
    <t xml:space="preserve">Итого объем  обязательств (п. 1 + п. 2 + п. 3 + п. 4)      </t>
  </si>
  <si>
    <t>Приложение N 9
к Положению о формировании и ведении
реестров обязательств и кредиторской
задолженности государственных
унитарных предприятий, автономных
учреждений и иных организаций, доля
Республики Бурятия в которых
составляет 51% и более акций (долей)
уставного капитала, обязательств и
кредиторской задолженности
муниципальных унитарных предприятий,
муниципальных автономных учреждений
и иных организаций, доля
муниципального образования в которых
составляет 51% и более акций (долей)
уставного капитала</t>
  </si>
  <si>
    <t xml:space="preserve">муниципальные унитарные предприятия </t>
  </si>
  <si>
    <t>итого</t>
  </si>
  <si>
    <t xml:space="preserve">муниципальные  автономные  учреждения  </t>
  </si>
  <si>
    <t xml:space="preserve">иные организации, доля муниципальных образований в которых составляет  51% и более акций (долей) уставного капитала    </t>
  </si>
  <si>
    <t xml:space="preserve">Объемы обязательств и кредиторской задолженности на отчетную дату                   </t>
  </si>
  <si>
    <t xml:space="preserve">Всего объем обязательств по  всем организациям, доля муниципального образования в которых составляет 51% и более акций (долей) уставного капитала                     </t>
  </si>
  <si>
    <t>СЕВЕРО-БАЙКАЛЬСКИЙ РАЙОН</t>
  </si>
  <si>
    <t xml:space="preserve">Всего объем кредиторской задолженности по всем организациям, доля муниципального образования в которых составляет 51% и более акций (долей) уставного капитала               </t>
  </si>
  <si>
    <t xml:space="preserve">Объемы кредиторской задолженности на  предыдущую отчетную дату           </t>
  </si>
  <si>
    <t xml:space="preserve">Объемы обязательств и кредиторской задолженности на предыдущую отчетную дату              </t>
  </si>
  <si>
    <t>Исполнитель</t>
  </si>
  <si>
    <t>В.А. Карагаев</t>
  </si>
  <si>
    <t>Приложение N 7</t>
  </si>
  <si>
    <t xml:space="preserve">АУ "Муниципальная детская школа искусств п.Нижнеангарск"                         </t>
  </si>
  <si>
    <t xml:space="preserve">АУ "Муниципальная детская школа искусств п.Кичера"                         </t>
  </si>
  <si>
    <t xml:space="preserve">АУ "Муниципальная детская школа искусств п.Новый Уоян"                         </t>
  </si>
  <si>
    <t xml:space="preserve">АУ "Муниципальный межпоселенческий центр досуга п.Нижнеангарск"                        </t>
  </si>
  <si>
    <t xml:space="preserve">АУ "СДК с.Байкальское"                        </t>
  </si>
  <si>
    <t xml:space="preserve">АУ "КДЦ "Аргуакта"                        </t>
  </si>
  <si>
    <t xml:space="preserve">АУ "КДЦ "Современник"                        </t>
  </si>
  <si>
    <t xml:space="preserve">АУ "КДЦ "Сэвдэн"                        </t>
  </si>
  <si>
    <t xml:space="preserve">АУ "МРИКМ п.Нижнеангарск"                        </t>
  </si>
  <si>
    <t xml:space="preserve">Всего объем обязательств по  всем муниципальным автономным учреждениям                  </t>
  </si>
  <si>
    <t xml:space="preserve">АУ "Информационно-аналитический центр культуры"                         </t>
  </si>
  <si>
    <t>Наименования автономных учреждений</t>
  </si>
  <si>
    <t xml:space="preserve">АУ "Администрация рекреационной местности "Северо-Байкальская"              </t>
  </si>
  <si>
    <t xml:space="preserve">АУ "ММЦБ п.Нижнеангарск"                        </t>
  </si>
  <si>
    <t>02.02 предоставление услуг в области лесоводства и лесозаготовок</t>
  </si>
  <si>
    <t>Доля кредиторской задолженности организаций в общем объеме кредиторской задолженности, %</t>
  </si>
  <si>
    <t>в %</t>
  </si>
  <si>
    <t>в абсолютном выражении</t>
  </si>
  <si>
    <t>Темп прироста</t>
  </si>
  <si>
    <t>Структура кредиторской задолженности в разрезе обязательств, %</t>
  </si>
  <si>
    <t>Наименование обязательства</t>
  </si>
  <si>
    <t xml:space="preserve">Объемы обязательств на отчетную дату, % </t>
  </si>
  <si>
    <t>Объемы обязательств на отчетную дату, руб</t>
  </si>
  <si>
    <t>Наименование организации</t>
  </si>
  <si>
    <t>Темп прироста кредиторской задолженности организаций к прошлому отчетному периоду, %</t>
  </si>
  <si>
    <t>Темп прироста кредиторской задолженности организаций к прошлому отчетному периоду в разрезе обязательств</t>
  </si>
  <si>
    <t>Итого</t>
  </si>
  <si>
    <t>Наименование ОКВЭД</t>
  </si>
  <si>
    <t>Код ОКВЭД</t>
  </si>
  <si>
    <t>02.02</t>
  </si>
  <si>
    <t>Дополнительное образование детей</t>
  </si>
  <si>
    <t>80.10.3</t>
  </si>
  <si>
    <t>Деятельность в области искусства</t>
  </si>
  <si>
    <t>Показ фильмов</t>
  </si>
  <si>
    <t>Деятельность библиотек, архивов, учреждений клубного типа</t>
  </si>
  <si>
    <t>Деятельность музеев и охрана исторических мест и зданий</t>
  </si>
  <si>
    <t>Прочая зрелищно - развлекательная деятельность</t>
  </si>
  <si>
    <t>Предоставление услуг в области лесоводства и лесозаготовок</t>
  </si>
  <si>
    <t>тел.83013047566</t>
  </si>
  <si>
    <t xml:space="preserve">Дом культуры "Романтик" автономное учреждение муниципального образования городского поселения "Поселок Кичера"                      </t>
  </si>
  <si>
    <t xml:space="preserve">АУ "Многофункциональный центр по предоставлению государственных и муниципальных услуг Северо-Байкальского района"                       </t>
  </si>
  <si>
    <t>70.22 Консультирование по вопросам коммерческой деятельности и управления</t>
  </si>
  <si>
    <t>59.14 Деятельность в области демонстрации кинофильмов</t>
  </si>
  <si>
    <t>Деятельность в области демонстрации кинофильмов</t>
  </si>
  <si>
    <t xml:space="preserve">Дом культуры "Романтик" автономное учреждение муниципального образования городского поселения "Поселок Кичера"     </t>
  </si>
  <si>
    <t xml:space="preserve">АУ "Многофункциональный центр по предоставлению государственных и муниципальных услуг Северо-Байкальского района"        </t>
  </si>
  <si>
    <t xml:space="preserve">70.22 </t>
  </si>
  <si>
    <t>Консультирование по вопросам коммерческой деятельности и управления</t>
  </si>
  <si>
    <t>92.31</t>
  </si>
  <si>
    <t>92.13</t>
  </si>
  <si>
    <t>92.51</t>
  </si>
  <si>
    <t>92.52</t>
  </si>
  <si>
    <t>59.14</t>
  </si>
  <si>
    <t>92.34</t>
  </si>
  <si>
    <t>МУП "ХАКУСЫ"</t>
  </si>
  <si>
    <t xml:space="preserve">МУП "ХАКУСЫ"                  </t>
  </si>
  <si>
    <t xml:space="preserve">Всего объем обязательств по  муниципальным унитарным предприятиям, муниципальным  автономным учреждениям и иным организациям, доля муниципального образования в которых составляет 51% и более акций (долей) уставного капитала                     </t>
  </si>
  <si>
    <t xml:space="preserve">Задолженность перед участниками (учредителями) по выплате доходов              </t>
  </si>
  <si>
    <t xml:space="preserve">Итого объем обязательств по  каждому муниципальному автономному учреждению       </t>
  </si>
  <si>
    <t>И.о. начальника финансового управления МО "Северо-Байкальский район"</t>
  </si>
  <si>
    <t xml:space="preserve">АУ "Информационно-методический центр культуры"                         </t>
  </si>
  <si>
    <t>Е.В. Чугунова</t>
  </si>
  <si>
    <t>В КОТОРЫХ СОСТАВЛЯЕТ 51% И БОЛЕЕ АКЦИЙ (ДОЛЕЙ) УСТАВНОГО
КАПИТАЛА, ПО СОСТОЯНИЮ НА 1 ЯНВАРЯ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</si>
</sst>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wrapText="1"/>
    </xf>
    <xf numFmtId="2" fontId="0" fillId="0" borderId="12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5" fillId="0" borderId="13" xfId="53" applyNumberFormat="1" applyFont="1" applyFill="1" applyBorder="1" applyAlignment="1">
      <alignment horizontal="right" vertical="top"/>
      <protection/>
    </xf>
    <xf numFmtId="0" fontId="6" fillId="0" borderId="13" xfId="53" applyNumberFormat="1" applyFont="1" applyFill="1" applyBorder="1" applyAlignment="1">
      <alignment horizontal="right" vertical="top"/>
      <protection/>
    </xf>
    <xf numFmtId="4" fontId="6" fillId="0" borderId="13" xfId="53" applyNumberFormat="1" applyFont="1" applyBorder="1" applyAlignment="1">
      <alignment horizontal="right" vertical="top"/>
      <protection/>
    </xf>
    <xf numFmtId="2" fontId="6" fillId="0" borderId="13" xfId="53" applyNumberFormat="1" applyFont="1" applyBorder="1" applyAlignment="1">
      <alignment horizontal="right" vertical="top"/>
      <protection/>
    </xf>
    <xf numFmtId="0" fontId="6" fillId="0" borderId="13" xfId="53" applyNumberFormat="1" applyFont="1" applyBorder="1" applyAlignment="1">
      <alignment horizontal="right" vertical="top"/>
      <protection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0" fillId="0" borderId="15" xfId="0" applyNumberFormat="1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4.25390625" style="0" customWidth="1"/>
    <col min="2" max="2" width="45.375" style="0" customWidth="1"/>
    <col min="3" max="3" width="12.75390625" style="13" bestFit="1" customWidth="1"/>
    <col min="4" max="4" width="13.125" style="13" customWidth="1"/>
    <col min="5" max="5" width="15.25390625" style="13" customWidth="1"/>
    <col min="6" max="6" width="12.75390625" style="13" bestFit="1" customWidth="1"/>
    <col min="7" max="7" width="14.375" style="13" customWidth="1"/>
    <col min="8" max="8" width="14.125" style="13" customWidth="1"/>
  </cols>
  <sheetData>
    <row r="1" spans="5:8" ht="28.5" customHeight="1">
      <c r="E1" s="63" t="s">
        <v>59</v>
      </c>
      <c r="F1" s="64"/>
      <c r="G1" s="64"/>
      <c r="H1" s="64"/>
    </row>
    <row r="2" spans="1:8" ht="66" customHeight="1">
      <c r="A2" s="61" t="s">
        <v>0</v>
      </c>
      <c r="B2" s="61"/>
      <c r="C2" s="61"/>
      <c r="D2" s="61"/>
      <c r="E2" s="61"/>
      <c r="F2" s="61"/>
      <c r="G2" s="61"/>
      <c r="H2" s="61"/>
    </row>
    <row r="3" spans="1:8" ht="12.75">
      <c r="A3" s="62" t="s">
        <v>53</v>
      </c>
      <c r="B3" s="62"/>
      <c r="C3" s="62"/>
      <c r="D3" s="62"/>
      <c r="E3" s="62"/>
      <c r="F3" s="62"/>
      <c r="G3" s="62"/>
      <c r="H3" s="62"/>
    </row>
    <row r="4" spans="1:8" ht="33.75" customHeight="1">
      <c r="A4" s="61" t="s">
        <v>122</v>
      </c>
      <c r="B4" s="61"/>
      <c r="C4" s="61"/>
      <c r="D4" s="61"/>
      <c r="E4" s="61"/>
      <c r="F4" s="61"/>
      <c r="G4" s="61"/>
      <c r="H4" s="61"/>
    </row>
    <row r="5" ht="12.75">
      <c r="A5" s="2"/>
    </row>
    <row r="6" ht="12.75">
      <c r="A6" s="2"/>
    </row>
    <row r="7" spans="1:8" ht="39.75" customHeight="1">
      <c r="A7" s="68" t="s">
        <v>7</v>
      </c>
      <c r="B7" s="68" t="s">
        <v>6</v>
      </c>
      <c r="C7" s="70" t="s">
        <v>1</v>
      </c>
      <c r="D7" s="71"/>
      <c r="E7" s="72"/>
      <c r="F7" s="70" t="s">
        <v>2</v>
      </c>
      <c r="G7" s="71"/>
      <c r="H7" s="72"/>
    </row>
    <row r="8" spans="1:8" ht="25.5">
      <c r="A8" s="69"/>
      <c r="B8" s="69"/>
      <c r="C8" s="20" t="s">
        <v>3</v>
      </c>
      <c r="D8" s="21" t="s">
        <v>4</v>
      </c>
      <c r="E8" s="21" t="s">
        <v>5</v>
      </c>
      <c r="F8" s="20" t="s">
        <v>3</v>
      </c>
      <c r="G8" s="21" t="s">
        <v>4</v>
      </c>
      <c r="H8" s="21" t="s">
        <v>5</v>
      </c>
    </row>
    <row r="9" spans="1:8" ht="12.75">
      <c r="A9" s="5">
        <v>1</v>
      </c>
      <c r="B9" s="5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</row>
    <row r="10" spans="1:8" ht="12.75" customHeight="1">
      <c r="A10" s="65" t="s">
        <v>115</v>
      </c>
      <c r="B10" s="66"/>
      <c r="C10" s="66"/>
      <c r="D10" s="66"/>
      <c r="E10" s="66"/>
      <c r="F10" s="66"/>
      <c r="G10" s="66"/>
      <c r="H10" s="67"/>
    </row>
    <row r="11" spans="1:8" ht="25.5">
      <c r="A11" s="9">
        <v>1</v>
      </c>
      <c r="B11" s="6" t="s">
        <v>8</v>
      </c>
      <c r="C11" s="11"/>
      <c r="D11" s="11"/>
      <c r="E11" s="11"/>
      <c r="F11" s="11"/>
      <c r="G11" s="11"/>
      <c r="H11" s="11"/>
    </row>
    <row r="12" spans="1:8" ht="12.75">
      <c r="A12" s="9">
        <v>2</v>
      </c>
      <c r="B12" s="6" t="s">
        <v>9</v>
      </c>
      <c r="C12" s="11"/>
      <c r="D12" s="11"/>
      <c r="E12" s="11"/>
      <c r="F12" s="11"/>
      <c r="G12" s="11"/>
      <c r="H12" s="11"/>
    </row>
    <row r="13" spans="1:8" ht="12.75">
      <c r="A13" s="9">
        <v>3</v>
      </c>
      <c r="B13" s="7" t="s">
        <v>10</v>
      </c>
      <c r="C13" s="11"/>
      <c r="D13" s="11"/>
      <c r="E13" s="11"/>
      <c r="F13" s="11"/>
      <c r="G13" s="11"/>
      <c r="H13" s="11"/>
    </row>
    <row r="14" spans="1:8" ht="12.75">
      <c r="A14" s="9">
        <v>4</v>
      </c>
      <c r="B14" s="7" t="s">
        <v>11</v>
      </c>
      <c r="C14" s="11">
        <f>SUM(D14:E14)</f>
        <v>0</v>
      </c>
      <c r="D14" s="11"/>
      <c r="E14" s="11">
        <v>0</v>
      </c>
      <c r="F14" s="11">
        <f>SUM(G14:H14)</f>
        <v>0</v>
      </c>
      <c r="G14" s="11"/>
      <c r="H14" s="11"/>
    </row>
    <row r="15" spans="1:8" ht="24.75" customHeight="1">
      <c r="A15" s="65" t="s">
        <v>12</v>
      </c>
      <c r="B15" s="67"/>
      <c r="C15" s="11">
        <f>SUM(D15:E15)</f>
        <v>0</v>
      </c>
      <c r="D15" s="11"/>
      <c r="E15" s="11">
        <f>E14</f>
        <v>0</v>
      </c>
      <c r="F15" s="11">
        <f>SUM(G15:H15)</f>
        <v>0</v>
      </c>
      <c r="G15" s="11"/>
      <c r="H15" s="11">
        <f>H14</f>
        <v>0</v>
      </c>
    </row>
    <row r="16" spans="1:8" ht="28.5" customHeight="1">
      <c r="A16" s="65" t="s">
        <v>13</v>
      </c>
      <c r="B16" s="67"/>
      <c r="C16" s="11">
        <f>SUM(D16:E16)</f>
        <v>0</v>
      </c>
      <c r="D16" s="11"/>
      <c r="E16" s="11">
        <f>E15</f>
        <v>0</v>
      </c>
      <c r="F16" s="11">
        <f>SUM(G16:H16)</f>
        <v>0</v>
      </c>
      <c r="G16" s="11"/>
      <c r="H16" s="11">
        <f>H15</f>
        <v>0</v>
      </c>
    </row>
    <row r="17" spans="1:8" ht="15.75" customHeight="1">
      <c r="A17" s="65" t="s">
        <v>71</v>
      </c>
      <c r="B17" s="66"/>
      <c r="C17" s="66"/>
      <c r="D17" s="66"/>
      <c r="E17" s="66"/>
      <c r="F17" s="66"/>
      <c r="G17" s="66"/>
      <c r="H17" s="67"/>
    </row>
    <row r="18" spans="1:8" ht="25.5">
      <c r="A18" s="9">
        <v>1</v>
      </c>
      <c r="B18" s="6" t="s">
        <v>8</v>
      </c>
      <c r="C18" s="11"/>
      <c r="D18" s="11"/>
      <c r="E18" s="11"/>
      <c r="F18" s="11"/>
      <c r="G18" s="11"/>
      <c r="H18" s="11"/>
    </row>
    <row r="19" spans="1:8" ht="12.75">
      <c r="A19" s="9">
        <v>2</v>
      </c>
      <c r="B19" s="6" t="s">
        <v>9</v>
      </c>
      <c r="C19" s="11"/>
      <c r="D19" s="11"/>
      <c r="E19" s="11"/>
      <c r="F19" s="11"/>
      <c r="G19" s="11"/>
      <c r="H19" s="11"/>
    </row>
    <row r="20" spans="1:8" ht="12.75">
      <c r="A20" s="9">
        <v>3</v>
      </c>
      <c r="B20" s="7" t="s">
        <v>10</v>
      </c>
      <c r="C20" s="11"/>
      <c r="D20" s="11"/>
      <c r="E20" s="11"/>
      <c r="F20" s="11"/>
      <c r="G20" s="11"/>
      <c r="H20" s="11"/>
    </row>
    <row r="21" spans="1:8" ht="12.75">
      <c r="A21" s="9">
        <v>4</v>
      </c>
      <c r="B21" s="7" t="s">
        <v>11</v>
      </c>
      <c r="C21" s="11"/>
      <c r="D21" s="11"/>
      <c r="E21" s="11"/>
      <c r="F21" s="11"/>
      <c r="G21" s="11"/>
      <c r="H21" s="11"/>
    </row>
    <row r="22" spans="1:8" ht="29.25" customHeight="1">
      <c r="A22" s="65" t="s">
        <v>118</v>
      </c>
      <c r="B22" s="67"/>
      <c r="C22" s="11">
        <f>C18</f>
        <v>0</v>
      </c>
      <c r="D22" s="11">
        <f>D18</f>
        <v>0</v>
      </c>
      <c r="E22" s="11"/>
      <c r="F22" s="11">
        <f>G22</f>
        <v>0</v>
      </c>
      <c r="G22" s="11">
        <f>G18+H22</f>
        <v>0</v>
      </c>
      <c r="H22" s="11"/>
    </row>
    <row r="23" spans="1:8" ht="30" customHeight="1">
      <c r="A23" s="65" t="s">
        <v>69</v>
      </c>
      <c r="B23" s="67"/>
      <c r="C23" s="11">
        <f>C22</f>
        <v>0</v>
      </c>
      <c r="D23" s="11">
        <f>D22</f>
        <v>0</v>
      </c>
      <c r="E23" s="11"/>
      <c r="F23" s="11">
        <f>G23</f>
        <v>0</v>
      </c>
      <c r="G23" s="11">
        <f>G22+H23</f>
        <v>0</v>
      </c>
      <c r="H23" s="11"/>
    </row>
    <row r="24" spans="1:8" ht="12.75" customHeight="1">
      <c r="A24" s="65" t="s">
        <v>14</v>
      </c>
      <c r="B24" s="66"/>
      <c r="C24" s="66"/>
      <c r="D24" s="66"/>
      <c r="E24" s="66"/>
      <c r="F24" s="66"/>
      <c r="G24" s="66"/>
      <c r="H24" s="67"/>
    </row>
    <row r="25" spans="1:8" ht="25.5">
      <c r="A25" s="9">
        <v>1</v>
      </c>
      <c r="B25" s="6" t="s">
        <v>8</v>
      </c>
      <c r="C25" s="11"/>
      <c r="D25" s="11"/>
      <c r="E25" s="11"/>
      <c r="F25" s="11"/>
      <c r="G25" s="11"/>
      <c r="H25" s="11"/>
    </row>
    <row r="26" spans="1:8" ht="12.75">
      <c r="A26" s="9">
        <v>2</v>
      </c>
      <c r="B26" s="6" t="s">
        <v>9</v>
      </c>
      <c r="C26" s="11"/>
      <c r="D26" s="11"/>
      <c r="E26" s="11"/>
      <c r="F26" s="11"/>
      <c r="G26" s="11"/>
      <c r="H26" s="11"/>
    </row>
    <row r="27" spans="1:8" ht="12.75">
      <c r="A27" s="9">
        <v>3</v>
      </c>
      <c r="B27" s="7" t="s">
        <v>10</v>
      </c>
      <c r="C27" s="11"/>
      <c r="D27" s="11"/>
      <c r="E27" s="11"/>
      <c r="F27" s="11"/>
      <c r="G27" s="11"/>
      <c r="H27" s="11"/>
    </row>
    <row r="28" spans="1:8" ht="12.75">
      <c r="A28" s="9">
        <v>4</v>
      </c>
      <c r="B28" s="7" t="s">
        <v>11</v>
      </c>
      <c r="C28" s="11"/>
      <c r="D28" s="11"/>
      <c r="E28" s="11"/>
      <c r="F28" s="11"/>
      <c r="G28" s="11"/>
      <c r="H28" s="11"/>
    </row>
    <row r="29" spans="1:8" ht="56.25" customHeight="1">
      <c r="A29" s="65" t="s">
        <v>15</v>
      </c>
      <c r="B29" s="67"/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51.75" customHeight="1">
      <c r="A30" s="65" t="s">
        <v>52</v>
      </c>
      <c r="B30" s="67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ht="67.5" customHeight="1">
      <c r="A31" s="65" t="s">
        <v>116</v>
      </c>
      <c r="B31" s="67"/>
      <c r="C31" s="12">
        <f aca="true" t="shared" si="0" ref="C31:H31">C16</f>
        <v>0</v>
      </c>
      <c r="D31" s="12">
        <f t="shared" si="0"/>
        <v>0</v>
      </c>
      <c r="E31" s="12">
        <f t="shared" si="0"/>
        <v>0</v>
      </c>
      <c r="F31" s="12">
        <f t="shared" si="0"/>
        <v>0</v>
      </c>
      <c r="G31" s="12">
        <f t="shared" si="0"/>
        <v>0</v>
      </c>
      <c r="H31" s="12">
        <f t="shared" si="0"/>
        <v>0</v>
      </c>
    </row>
    <row r="34" spans="2:7" ht="25.5">
      <c r="B34" s="19" t="s">
        <v>119</v>
      </c>
      <c r="C34" s="22"/>
      <c r="E34" s="23"/>
      <c r="G34" s="22" t="s">
        <v>121</v>
      </c>
    </row>
    <row r="35" spans="2:7" ht="12.75">
      <c r="B35" s="15"/>
      <c r="C35" s="23"/>
      <c r="D35" s="23"/>
      <c r="E35" s="23"/>
      <c r="G35" s="23"/>
    </row>
    <row r="36" spans="2:7" ht="12.75">
      <c r="B36" s="15" t="s">
        <v>57</v>
      </c>
      <c r="C36" s="23"/>
      <c r="D36" s="23"/>
      <c r="E36" s="23"/>
      <c r="G36" s="23" t="s">
        <v>58</v>
      </c>
    </row>
    <row r="37" spans="2:6" ht="12.75">
      <c r="B37" s="16" t="s">
        <v>98</v>
      </c>
      <c r="C37" s="23"/>
      <c r="D37" s="23"/>
      <c r="E37" s="23"/>
      <c r="F37" s="23"/>
    </row>
  </sheetData>
  <sheetProtection/>
  <mergeCells count="18">
    <mergeCell ref="F7:H7"/>
    <mergeCell ref="C7:E7"/>
    <mergeCell ref="A30:B30"/>
    <mergeCell ref="A31:B31"/>
    <mergeCell ref="A16:B16"/>
    <mergeCell ref="A17:H17"/>
    <mergeCell ref="A22:B22"/>
    <mergeCell ref="A23:B23"/>
    <mergeCell ref="A2:H2"/>
    <mergeCell ref="A4:H4"/>
    <mergeCell ref="A3:H3"/>
    <mergeCell ref="E1:H1"/>
    <mergeCell ref="A24:H24"/>
    <mergeCell ref="A29:B29"/>
    <mergeCell ref="A7:A8"/>
    <mergeCell ref="B7:B8"/>
    <mergeCell ref="A10:H10"/>
    <mergeCell ref="A15:B15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7"/>
  <sheetViews>
    <sheetView tabSelected="1" view="pageBreakPreview" zoomScaleSheetLayoutView="100" zoomScalePageLayoutView="0" workbookViewId="0" topLeftCell="A1">
      <selection activeCell="A31" sqref="A31:F31"/>
    </sheetView>
  </sheetViews>
  <sheetFormatPr defaultColWidth="9.00390625" defaultRowHeight="12.75"/>
  <cols>
    <col min="1" max="1" width="4.25390625" style="17" customWidth="1"/>
    <col min="2" max="2" width="34.875" style="17" customWidth="1"/>
    <col min="3" max="3" width="15.375" style="17" customWidth="1"/>
    <col min="4" max="4" width="14.375" style="17" customWidth="1"/>
    <col min="5" max="5" width="16.375" style="17" customWidth="1"/>
    <col min="6" max="6" width="14.75390625" style="17" customWidth="1"/>
    <col min="7" max="7" width="13.875" style="0" bestFit="1" customWidth="1"/>
    <col min="8" max="8" width="14.375" style="0" customWidth="1"/>
    <col min="9" max="9" width="14.75390625" style="0" customWidth="1"/>
    <col min="10" max="10" width="12.625" style="0" customWidth="1"/>
    <col min="11" max="11" width="15.375" style="0" customWidth="1"/>
  </cols>
  <sheetData>
    <row r="1" spans="4:6" ht="12.75" customHeight="1">
      <c r="D1" s="89" t="s">
        <v>16</v>
      </c>
      <c r="E1" s="90"/>
      <c r="F1" s="90"/>
    </row>
    <row r="2" spans="1:6" ht="54" customHeight="1">
      <c r="A2" s="84" t="s">
        <v>17</v>
      </c>
      <c r="B2" s="84"/>
      <c r="C2" s="84"/>
      <c r="D2" s="84"/>
      <c r="E2" s="84"/>
      <c r="F2" s="84"/>
    </row>
    <row r="3" spans="1:6" ht="12.75" customHeight="1">
      <c r="A3" s="85" t="s">
        <v>53</v>
      </c>
      <c r="B3" s="85"/>
      <c r="C3" s="85"/>
      <c r="D3" s="85"/>
      <c r="E3" s="85"/>
      <c r="F3" s="85"/>
    </row>
    <row r="4" spans="1:6" ht="34.5" customHeight="1">
      <c r="A4" s="84" t="s">
        <v>122</v>
      </c>
      <c r="B4" s="84"/>
      <c r="C4" s="84"/>
      <c r="D4" s="84"/>
      <c r="E4" s="84"/>
      <c r="F4" s="84"/>
    </row>
    <row r="5" ht="12.75">
      <c r="A5" s="28"/>
    </row>
    <row r="6" ht="12.75">
      <c r="A6" s="28"/>
    </row>
    <row r="7" spans="1:6" ht="48.75" customHeight="1">
      <c r="A7" s="86" t="s">
        <v>7</v>
      </c>
      <c r="B7" s="86" t="s">
        <v>6</v>
      </c>
      <c r="C7" s="86" t="s">
        <v>55</v>
      </c>
      <c r="D7" s="86"/>
      <c r="E7" s="86" t="s">
        <v>2</v>
      </c>
      <c r="F7" s="86"/>
    </row>
    <row r="8" spans="1:6" ht="25.5">
      <c r="A8" s="86"/>
      <c r="B8" s="86"/>
      <c r="C8" s="29" t="s">
        <v>3</v>
      </c>
      <c r="D8" s="29" t="s">
        <v>18</v>
      </c>
      <c r="E8" s="29" t="s">
        <v>3</v>
      </c>
      <c r="F8" s="29" t="s">
        <v>18</v>
      </c>
    </row>
    <row r="9" spans="1:6" ht="12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</row>
    <row r="10" spans="1:6" s="17" customFormat="1" ht="12.75" hidden="1">
      <c r="A10" s="80" t="s">
        <v>114</v>
      </c>
      <c r="B10" s="80"/>
      <c r="C10" s="80"/>
      <c r="D10" s="80"/>
      <c r="E10" s="80"/>
      <c r="F10" s="80"/>
    </row>
    <row r="11" spans="1:6" s="17" customFormat="1" ht="12.75" hidden="1">
      <c r="A11" s="32">
        <v>1</v>
      </c>
      <c r="B11" s="31" t="s">
        <v>19</v>
      </c>
      <c r="C11" s="31">
        <f>SUM(C13:C17)</f>
        <v>0</v>
      </c>
      <c r="D11" s="31">
        <f>SUM(D13:D17)</f>
        <v>0</v>
      </c>
      <c r="E11" s="31">
        <f>SUM(E13:E17)</f>
        <v>0</v>
      </c>
      <c r="F11" s="31">
        <f>SUM(F13:F17)</f>
        <v>0</v>
      </c>
    </row>
    <row r="12" spans="1:11" s="17" customFormat="1" ht="12.75" hidden="1">
      <c r="A12" s="32"/>
      <c r="B12" s="31" t="s">
        <v>20</v>
      </c>
      <c r="C12" s="31"/>
      <c r="D12" s="31"/>
      <c r="E12" s="31"/>
      <c r="F12" s="31"/>
      <c r="G12" s="25">
        <f>C13</f>
        <v>0</v>
      </c>
      <c r="H12" s="25">
        <f>D13</f>
        <v>0</v>
      </c>
      <c r="I12" s="25">
        <f>E13</f>
        <v>0</v>
      </c>
      <c r="J12" s="25">
        <f>F13</f>
        <v>0</v>
      </c>
      <c r="K12" s="25"/>
    </row>
    <row r="13" spans="1:10" s="17" customFormat="1" ht="12.75" hidden="1">
      <c r="A13" s="32"/>
      <c r="B13" s="33" t="s">
        <v>21</v>
      </c>
      <c r="C13" s="31">
        <v>0</v>
      </c>
      <c r="D13" s="31"/>
      <c r="E13" s="31">
        <v>0</v>
      </c>
      <c r="F13" s="31"/>
      <c r="G13" s="25">
        <f aca="true" t="shared" si="0" ref="G13:G18">C14</f>
        <v>0</v>
      </c>
      <c r="H13" s="25">
        <f aca="true" t="shared" si="1" ref="H13:H18">D14</f>
        <v>0</v>
      </c>
      <c r="I13" s="25">
        <f aca="true" t="shared" si="2" ref="I13:I18">E14</f>
        <v>0</v>
      </c>
      <c r="J13" s="25">
        <f aca="true" t="shared" si="3" ref="J13:J18">F14</f>
        <v>0</v>
      </c>
    </row>
    <row r="14" spans="1:10" s="17" customFormat="1" ht="12.75" hidden="1">
      <c r="A14" s="32"/>
      <c r="B14" s="33" t="s">
        <v>22</v>
      </c>
      <c r="C14" s="31">
        <v>0</v>
      </c>
      <c r="D14" s="31"/>
      <c r="E14" s="31">
        <v>0</v>
      </c>
      <c r="F14" s="31"/>
      <c r="G14" s="25">
        <f t="shared" si="0"/>
        <v>0</v>
      </c>
      <c r="H14" s="25">
        <f t="shared" si="1"/>
        <v>0</v>
      </c>
      <c r="I14" s="25">
        <f t="shared" si="2"/>
        <v>0</v>
      </c>
      <c r="J14" s="25">
        <f t="shared" si="3"/>
        <v>0</v>
      </c>
    </row>
    <row r="15" spans="1:10" s="17" customFormat="1" ht="25.5" hidden="1">
      <c r="A15" s="32"/>
      <c r="B15" s="33" t="s">
        <v>23</v>
      </c>
      <c r="C15" s="31">
        <v>0</v>
      </c>
      <c r="D15" s="31"/>
      <c r="E15" s="31"/>
      <c r="F15" s="31"/>
      <c r="G15" s="25">
        <f t="shared" si="0"/>
        <v>0</v>
      </c>
      <c r="H15" s="25">
        <f t="shared" si="1"/>
        <v>0</v>
      </c>
      <c r="I15" s="25">
        <f t="shared" si="2"/>
        <v>0</v>
      </c>
      <c r="J15" s="25">
        <f t="shared" si="3"/>
        <v>0</v>
      </c>
    </row>
    <row r="16" spans="1:10" s="17" customFormat="1" ht="12.75" hidden="1">
      <c r="A16" s="32"/>
      <c r="B16" s="33" t="s">
        <v>24</v>
      </c>
      <c r="C16" s="31">
        <v>0</v>
      </c>
      <c r="D16" s="31"/>
      <c r="E16" s="31">
        <v>0</v>
      </c>
      <c r="F16" s="31"/>
      <c r="G16" s="25">
        <f t="shared" si="0"/>
        <v>0</v>
      </c>
      <c r="H16" s="25">
        <f t="shared" si="1"/>
        <v>0</v>
      </c>
      <c r="I16" s="25">
        <f t="shared" si="2"/>
        <v>0</v>
      </c>
      <c r="J16" s="25">
        <f t="shared" si="3"/>
        <v>0</v>
      </c>
    </row>
    <row r="17" spans="1:10" s="17" customFormat="1" ht="12.75" hidden="1">
      <c r="A17" s="32"/>
      <c r="B17" s="33" t="s">
        <v>25</v>
      </c>
      <c r="C17" s="31">
        <v>0</v>
      </c>
      <c r="D17" s="31"/>
      <c r="E17" s="31"/>
      <c r="F17" s="31"/>
      <c r="G17" s="25">
        <f t="shared" si="0"/>
        <v>0</v>
      </c>
      <c r="H17" s="25">
        <f t="shared" si="1"/>
        <v>0</v>
      </c>
      <c r="I17" s="25">
        <f t="shared" si="2"/>
        <v>0</v>
      </c>
      <c r="J17" s="25">
        <f t="shared" si="3"/>
        <v>0</v>
      </c>
    </row>
    <row r="18" spans="1:10" s="17" customFormat="1" ht="26.25" customHeight="1" hidden="1">
      <c r="A18" s="32">
        <v>2</v>
      </c>
      <c r="B18" s="33" t="s">
        <v>26</v>
      </c>
      <c r="C18" s="31">
        <v>0</v>
      </c>
      <c r="D18" s="31">
        <v>0</v>
      </c>
      <c r="E18" s="31">
        <v>0</v>
      </c>
      <c r="F18" s="31">
        <v>0</v>
      </c>
      <c r="G18" s="25">
        <f t="shared" si="0"/>
        <v>0</v>
      </c>
      <c r="H18" s="25">
        <f t="shared" si="1"/>
        <v>0</v>
      </c>
      <c r="I18" s="25">
        <f t="shared" si="2"/>
        <v>0</v>
      </c>
      <c r="J18" s="25">
        <f t="shared" si="3"/>
        <v>0</v>
      </c>
    </row>
    <row r="19" spans="1:6" s="17" customFormat="1" ht="39.75" customHeight="1" hidden="1">
      <c r="A19" s="80" t="s">
        <v>28</v>
      </c>
      <c r="B19" s="80"/>
      <c r="C19" s="31">
        <f>C11+C18</f>
        <v>0</v>
      </c>
      <c r="D19" s="31">
        <f>D11+D18</f>
        <v>0</v>
      </c>
      <c r="E19" s="31">
        <f>E11+E18</f>
        <v>0</v>
      </c>
      <c r="F19" s="31">
        <f>F11+F18</f>
        <v>0</v>
      </c>
    </row>
    <row r="20" spans="1:6" s="17" customFormat="1" ht="47.25" customHeight="1" hidden="1">
      <c r="A20" s="80" t="s">
        <v>27</v>
      </c>
      <c r="B20" s="80"/>
      <c r="C20" s="31">
        <f>C19</f>
        <v>0</v>
      </c>
      <c r="D20" s="31">
        <f>D19</f>
        <v>0</v>
      </c>
      <c r="E20" s="31">
        <f>E19</f>
        <v>0</v>
      </c>
      <c r="F20" s="31">
        <f>F19</f>
        <v>0</v>
      </c>
    </row>
    <row r="21" spans="1:6" s="17" customFormat="1" ht="12.75">
      <c r="A21" s="80" t="s">
        <v>60</v>
      </c>
      <c r="B21" s="80"/>
      <c r="C21" s="80"/>
      <c r="D21" s="80"/>
      <c r="E21" s="80"/>
      <c r="F21" s="80"/>
    </row>
    <row r="22" spans="1:6" s="17" customFormat="1" ht="12.75">
      <c r="A22" s="32">
        <v>1</v>
      </c>
      <c r="B22" s="31" t="s">
        <v>19</v>
      </c>
      <c r="C22" s="31">
        <f>C24+C25+C26+C27+C28</f>
        <v>956613.81</v>
      </c>
      <c r="D22" s="31"/>
      <c r="E22" s="31">
        <f>E24+E25+E26+E27+E28</f>
        <v>135986.99</v>
      </c>
      <c r="F22" s="31"/>
    </row>
    <row r="23" spans="1:6" s="17" customFormat="1" ht="12.75">
      <c r="A23" s="32"/>
      <c r="B23" s="31" t="s">
        <v>20</v>
      </c>
      <c r="C23" s="31"/>
      <c r="D23" s="31"/>
      <c r="E23" s="31"/>
      <c r="F23" s="31"/>
    </row>
    <row r="24" spans="1:6" s="17" customFormat="1" ht="12.75">
      <c r="A24" s="32"/>
      <c r="B24" s="33" t="s">
        <v>21</v>
      </c>
      <c r="C24" s="58">
        <v>193470.62</v>
      </c>
      <c r="D24" s="56"/>
      <c r="E24" s="58">
        <v>125176.64</v>
      </c>
      <c r="F24" s="31"/>
    </row>
    <row r="25" spans="1:6" s="17" customFormat="1" ht="12.75">
      <c r="A25" s="32"/>
      <c r="B25" s="33" t="s">
        <v>22</v>
      </c>
      <c r="C25" s="58">
        <v>424086.46</v>
      </c>
      <c r="D25" s="56"/>
      <c r="E25" s="60"/>
      <c r="F25" s="31"/>
    </row>
    <row r="26" spans="1:6" s="17" customFormat="1" ht="25.5">
      <c r="A26" s="32"/>
      <c r="B26" s="33" t="s">
        <v>23</v>
      </c>
      <c r="C26" s="58">
        <v>196357.67</v>
      </c>
      <c r="D26" s="56"/>
      <c r="E26" s="60"/>
      <c r="F26" s="31"/>
    </row>
    <row r="27" spans="1:6" s="17" customFormat="1" ht="12.75">
      <c r="A27" s="32"/>
      <c r="B27" s="33" t="s">
        <v>24</v>
      </c>
      <c r="C27" s="58">
        <v>83682</v>
      </c>
      <c r="D27" s="56"/>
      <c r="E27" s="59">
        <v>73.35</v>
      </c>
      <c r="F27" s="31"/>
    </row>
    <row r="28" spans="1:6" s="17" customFormat="1" ht="12.75">
      <c r="A28" s="32"/>
      <c r="B28" s="33" t="s">
        <v>25</v>
      </c>
      <c r="C28" s="58">
        <v>59017.06</v>
      </c>
      <c r="D28" s="56"/>
      <c r="E28" s="58">
        <v>10737</v>
      </c>
      <c r="F28" s="31"/>
    </row>
    <row r="29" spans="1:6" s="17" customFormat="1" ht="39" customHeight="1">
      <c r="A29" s="32">
        <v>2</v>
      </c>
      <c r="B29" s="33" t="s">
        <v>26</v>
      </c>
      <c r="C29" s="31">
        <v>0</v>
      </c>
      <c r="D29" s="31"/>
      <c r="E29" s="31">
        <v>0</v>
      </c>
      <c r="F29" s="31"/>
    </row>
    <row r="30" spans="1:6" s="17" customFormat="1" ht="39.75" customHeight="1">
      <c r="A30" s="81" t="s">
        <v>29</v>
      </c>
      <c r="B30" s="83"/>
      <c r="C30" s="31">
        <f>C22+C29</f>
        <v>956613.81</v>
      </c>
      <c r="D30" s="31">
        <f>D22+D29</f>
        <v>0</v>
      </c>
      <c r="E30" s="31">
        <f>E22+E29</f>
        <v>135986.99</v>
      </c>
      <c r="F30" s="31">
        <f>F22+F29</f>
        <v>0</v>
      </c>
    </row>
    <row r="31" spans="1:6" s="17" customFormat="1" ht="12.75">
      <c r="A31" s="81" t="s">
        <v>61</v>
      </c>
      <c r="B31" s="82"/>
      <c r="C31" s="82"/>
      <c r="D31" s="82"/>
      <c r="E31" s="82"/>
      <c r="F31" s="83"/>
    </row>
    <row r="32" spans="1:6" s="17" customFormat="1" ht="12.75">
      <c r="A32" s="32">
        <v>1</v>
      </c>
      <c r="B32" s="31" t="s">
        <v>19</v>
      </c>
      <c r="C32" s="31">
        <f>C34+C35+C36+C37+C38</f>
        <v>654508.72</v>
      </c>
      <c r="D32" s="31"/>
      <c r="E32" s="31">
        <f>E34+E35+E36+E37+E38</f>
        <v>135706.44</v>
      </c>
      <c r="F32" s="31"/>
    </row>
    <row r="33" spans="1:6" s="17" customFormat="1" ht="12.75">
      <c r="A33" s="32"/>
      <c r="B33" s="31" t="s">
        <v>20</v>
      </c>
      <c r="C33" s="31"/>
      <c r="D33" s="31"/>
      <c r="E33" s="31"/>
      <c r="F33" s="31"/>
    </row>
    <row r="34" spans="1:6" s="17" customFormat="1" ht="12.75">
      <c r="A34" s="32"/>
      <c r="B34" s="33" t="s">
        <v>21</v>
      </c>
      <c r="C34" s="58">
        <v>34882.57</v>
      </c>
      <c r="D34" s="56"/>
      <c r="E34" s="58">
        <v>115853.24</v>
      </c>
      <c r="F34" s="31"/>
    </row>
    <row r="35" spans="1:6" s="17" customFormat="1" ht="12.75">
      <c r="A35" s="32"/>
      <c r="B35" s="33" t="s">
        <v>22</v>
      </c>
      <c r="C35" s="58">
        <v>360892.92</v>
      </c>
      <c r="D35" s="56"/>
      <c r="E35" s="58">
        <v>19853.2</v>
      </c>
      <c r="F35" s="31"/>
    </row>
    <row r="36" spans="1:6" s="17" customFormat="1" ht="25.5">
      <c r="A36" s="32"/>
      <c r="B36" s="33" t="s">
        <v>23</v>
      </c>
      <c r="C36" s="58">
        <v>157288.23</v>
      </c>
      <c r="D36" s="56"/>
      <c r="E36" s="60"/>
      <c r="F36" s="31"/>
    </row>
    <row r="37" spans="1:6" s="17" customFormat="1" ht="12.75">
      <c r="A37" s="32"/>
      <c r="B37" s="33" t="s">
        <v>24</v>
      </c>
      <c r="C37" s="58">
        <v>67706</v>
      </c>
      <c r="D37" s="56"/>
      <c r="E37" s="60"/>
      <c r="F37" s="31"/>
    </row>
    <row r="38" spans="1:6" s="17" customFormat="1" ht="12.75">
      <c r="A38" s="32"/>
      <c r="B38" s="33" t="s">
        <v>25</v>
      </c>
      <c r="C38" s="58">
        <v>33739</v>
      </c>
      <c r="D38" s="56"/>
      <c r="E38" s="60"/>
      <c r="F38" s="31"/>
    </row>
    <row r="39" spans="1:6" s="17" customFormat="1" ht="41.25" customHeight="1">
      <c r="A39" s="32">
        <v>2</v>
      </c>
      <c r="B39" s="33" t="s">
        <v>26</v>
      </c>
      <c r="C39" s="31">
        <v>0</v>
      </c>
      <c r="D39" s="31"/>
      <c r="E39" s="31">
        <v>0</v>
      </c>
      <c r="F39" s="31"/>
    </row>
    <row r="40" spans="1:6" s="17" customFormat="1" ht="41.25" customHeight="1">
      <c r="A40" s="81" t="s">
        <v>29</v>
      </c>
      <c r="B40" s="83"/>
      <c r="C40" s="31">
        <f>C32+C39</f>
        <v>654508.72</v>
      </c>
      <c r="D40" s="31">
        <f>D32+D39</f>
        <v>0</v>
      </c>
      <c r="E40" s="31">
        <f>E32+E39</f>
        <v>135706.44</v>
      </c>
      <c r="F40" s="31">
        <f>F32+F39</f>
        <v>0</v>
      </c>
    </row>
    <row r="41" spans="1:6" s="17" customFormat="1" ht="12.75">
      <c r="A41" s="81" t="s">
        <v>62</v>
      </c>
      <c r="B41" s="82"/>
      <c r="C41" s="82"/>
      <c r="D41" s="82"/>
      <c r="E41" s="82"/>
      <c r="F41" s="83"/>
    </row>
    <row r="42" spans="1:6" s="17" customFormat="1" ht="12.75">
      <c r="A42" s="32">
        <v>1</v>
      </c>
      <c r="B42" s="31" t="s">
        <v>19</v>
      </c>
      <c r="C42" s="31">
        <f>C44+C45+C46+C47+C48</f>
        <v>781329.83</v>
      </c>
      <c r="D42" s="31"/>
      <c r="E42" s="31">
        <f>E44+E45+E46+E47+E48</f>
        <v>43115.69</v>
      </c>
      <c r="F42" s="31"/>
    </row>
    <row r="43" spans="1:6" s="17" customFormat="1" ht="12.75">
      <c r="A43" s="32"/>
      <c r="B43" s="31" t="s">
        <v>20</v>
      </c>
      <c r="C43" s="31"/>
      <c r="D43" s="31"/>
      <c r="E43" s="31"/>
      <c r="F43" s="31"/>
    </row>
    <row r="44" spans="1:6" s="17" customFormat="1" ht="12.75">
      <c r="A44" s="32"/>
      <c r="B44" s="33" t="s">
        <v>21</v>
      </c>
      <c r="C44" s="58">
        <v>54026.43</v>
      </c>
      <c r="D44" s="56"/>
      <c r="E44" s="58">
        <v>31312.18</v>
      </c>
      <c r="F44" s="31"/>
    </row>
    <row r="45" spans="1:6" s="17" customFormat="1" ht="12.75">
      <c r="A45" s="32"/>
      <c r="B45" s="33" t="s">
        <v>22</v>
      </c>
      <c r="C45" s="58">
        <v>414957.42</v>
      </c>
      <c r="D45" s="56"/>
      <c r="E45" s="58">
        <v>11803.51</v>
      </c>
      <c r="F45" s="31"/>
    </row>
    <row r="46" spans="1:6" s="17" customFormat="1" ht="25.5">
      <c r="A46" s="32"/>
      <c r="B46" s="33" t="s">
        <v>23</v>
      </c>
      <c r="C46" s="58">
        <v>181247.27</v>
      </c>
      <c r="D46" s="56"/>
      <c r="E46" s="60"/>
      <c r="F46" s="31"/>
    </row>
    <row r="47" spans="1:6" s="17" customFormat="1" ht="12.75">
      <c r="A47" s="32"/>
      <c r="B47" s="33" t="s">
        <v>24</v>
      </c>
      <c r="C47" s="58">
        <v>69665</v>
      </c>
      <c r="D47" s="56"/>
      <c r="E47" s="60"/>
      <c r="F47" s="31"/>
    </row>
    <row r="48" spans="1:6" s="17" customFormat="1" ht="12.75">
      <c r="A48" s="32"/>
      <c r="B48" s="33" t="s">
        <v>25</v>
      </c>
      <c r="C48" s="58">
        <v>61433.71</v>
      </c>
      <c r="D48" s="56"/>
      <c r="E48" s="60"/>
      <c r="F48" s="31"/>
    </row>
    <row r="49" spans="1:6" s="17" customFormat="1" ht="39" customHeight="1">
      <c r="A49" s="32">
        <v>2</v>
      </c>
      <c r="B49" s="33" t="s">
        <v>26</v>
      </c>
      <c r="C49" s="31">
        <v>0</v>
      </c>
      <c r="D49" s="31"/>
      <c r="E49" s="31">
        <v>0</v>
      </c>
      <c r="F49" s="31"/>
    </row>
    <row r="50" spans="1:6" s="17" customFormat="1" ht="42.75" customHeight="1">
      <c r="A50" s="81" t="s">
        <v>29</v>
      </c>
      <c r="B50" s="83"/>
      <c r="C50" s="31">
        <f>C42+C49</f>
        <v>781329.83</v>
      </c>
      <c r="D50" s="31">
        <f>D42+D49</f>
        <v>0</v>
      </c>
      <c r="E50" s="31">
        <f>E42+E49</f>
        <v>43115.69</v>
      </c>
      <c r="F50" s="31">
        <f>F42+F49</f>
        <v>0</v>
      </c>
    </row>
    <row r="51" spans="1:6" s="17" customFormat="1" ht="12.75">
      <c r="A51" s="81" t="s">
        <v>63</v>
      </c>
      <c r="B51" s="82"/>
      <c r="C51" s="82"/>
      <c r="D51" s="82"/>
      <c r="E51" s="82"/>
      <c r="F51" s="83"/>
    </row>
    <row r="52" spans="1:6" s="17" customFormat="1" ht="12.75">
      <c r="A52" s="32">
        <v>1</v>
      </c>
      <c r="B52" s="31" t="s">
        <v>19</v>
      </c>
      <c r="C52" s="31">
        <f>C54+C55+C56+C57+C58</f>
        <v>368164.52999999997</v>
      </c>
      <c r="D52" s="31"/>
      <c r="E52" s="31">
        <f>E54+E55+E56+E57+E58</f>
        <v>355911.68</v>
      </c>
      <c r="F52" s="31"/>
    </row>
    <row r="53" spans="1:6" s="17" customFormat="1" ht="12.75">
      <c r="A53" s="32"/>
      <c r="B53" s="31" t="s">
        <v>20</v>
      </c>
      <c r="C53" s="31"/>
      <c r="D53" s="31"/>
      <c r="E53" s="31"/>
      <c r="F53" s="31"/>
    </row>
    <row r="54" spans="1:6" s="17" customFormat="1" ht="12.75">
      <c r="A54" s="32"/>
      <c r="B54" s="33" t="s">
        <v>21</v>
      </c>
      <c r="C54" s="58">
        <v>91090.6</v>
      </c>
      <c r="D54" s="56"/>
      <c r="E54" s="58">
        <v>340681.18</v>
      </c>
      <c r="F54" s="31"/>
    </row>
    <row r="55" spans="1:6" s="17" customFormat="1" ht="12.75">
      <c r="A55" s="32"/>
      <c r="B55" s="33" t="s">
        <v>22</v>
      </c>
      <c r="C55" s="58">
        <v>143523.61</v>
      </c>
      <c r="D55" s="56"/>
      <c r="E55" s="58">
        <v>15230.5</v>
      </c>
      <c r="F55" s="31"/>
    </row>
    <row r="56" spans="1:6" s="17" customFormat="1" ht="25.5">
      <c r="A56" s="32"/>
      <c r="B56" s="33" t="s">
        <v>23</v>
      </c>
      <c r="C56" s="58">
        <v>89305.34</v>
      </c>
      <c r="D56" s="56"/>
      <c r="E56" s="60"/>
      <c r="F56" s="31"/>
    </row>
    <row r="57" spans="1:6" s="17" customFormat="1" ht="12.75">
      <c r="A57" s="32"/>
      <c r="B57" s="33" t="s">
        <v>24</v>
      </c>
      <c r="C57" s="58">
        <v>30428</v>
      </c>
      <c r="D57" s="56"/>
      <c r="E57" s="60"/>
      <c r="F57" s="31"/>
    </row>
    <row r="58" spans="1:6" s="17" customFormat="1" ht="12.75">
      <c r="A58" s="32"/>
      <c r="B58" s="33" t="s">
        <v>25</v>
      </c>
      <c r="C58" s="58">
        <v>13816.98</v>
      </c>
      <c r="D58" s="56"/>
      <c r="E58" s="60"/>
      <c r="F58" s="31"/>
    </row>
    <row r="59" spans="1:6" s="17" customFormat="1" ht="40.5" customHeight="1">
      <c r="A59" s="32">
        <v>2</v>
      </c>
      <c r="B59" s="33" t="s">
        <v>26</v>
      </c>
      <c r="C59" s="31">
        <v>0</v>
      </c>
      <c r="D59" s="31"/>
      <c r="E59" s="31">
        <v>0</v>
      </c>
      <c r="F59" s="31"/>
    </row>
    <row r="60" spans="1:6" s="17" customFormat="1" ht="41.25" customHeight="1">
      <c r="A60" s="81" t="s">
        <v>29</v>
      </c>
      <c r="B60" s="83"/>
      <c r="C60" s="31">
        <f>C52+C59</f>
        <v>368164.52999999997</v>
      </c>
      <c r="D60" s="31">
        <f>D52+D59</f>
        <v>0</v>
      </c>
      <c r="E60" s="31">
        <f>E52+E59</f>
        <v>355911.68</v>
      </c>
      <c r="F60" s="31">
        <f>F52+F59</f>
        <v>0</v>
      </c>
    </row>
    <row r="61" spans="1:6" s="17" customFormat="1" ht="12.75">
      <c r="A61" s="81" t="s">
        <v>64</v>
      </c>
      <c r="B61" s="82"/>
      <c r="C61" s="82"/>
      <c r="D61" s="82"/>
      <c r="E61" s="82"/>
      <c r="F61" s="83"/>
    </row>
    <row r="62" spans="1:6" s="17" customFormat="1" ht="12.75">
      <c r="A62" s="32">
        <v>1</v>
      </c>
      <c r="B62" s="31" t="s">
        <v>19</v>
      </c>
      <c r="C62" s="31">
        <f>C64+C65+C66+C67+C68</f>
        <v>82710.33</v>
      </c>
      <c r="D62" s="31"/>
      <c r="E62" s="31">
        <f>E64+E65+E66+E67+E68</f>
        <v>16960.97</v>
      </c>
      <c r="F62" s="31"/>
    </row>
    <row r="63" spans="1:6" s="17" customFormat="1" ht="12.75">
      <c r="A63" s="32"/>
      <c r="B63" s="31" t="s">
        <v>20</v>
      </c>
      <c r="C63" s="31"/>
      <c r="D63" s="31"/>
      <c r="E63" s="31"/>
      <c r="F63" s="31"/>
    </row>
    <row r="64" spans="1:6" s="17" customFormat="1" ht="12.75">
      <c r="A64" s="32"/>
      <c r="B64" s="33" t="s">
        <v>21</v>
      </c>
      <c r="C64" s="58">
        <v>4428.79</v>
      </c>
      <c r="D64" s="56"/>
      <c r="E64" s="58">
        <v>16960.97</v>
      </c>
      <c r="F64" s="31"/>
    </row>
    <row r="65" spans="1:6" s="17" customFormat="1" ht="12.75">
      <c r="A65" s="32"/>
      <c r="B65" s="33" t="s">
        <v>22</v>
      </c>
      <c r="C65" s="58">
        <v>46081.14</v>
      </c>
      <c r="D65" s="56"/>
      <c r="E65" s="60"/>
      <c r="F65" s="31"/>
    </row>
    <row r="66" spans="1:6" s="17" customFormat="1" ht="25.5">
      <c r="A66" s="32"/>
      <c r="B66" s="33" t="s">
        <v>23</v>
      </c>
      <c r="C66" s="58">
        <v>22638.4</v>
      </c>
      <c r="D66" s="56"/>
      <c r="E66" s="60"/>
      <c r="F66" s="31"/>
    </row>
    <row r="67" spans="1:6" s="17" customFormat="1" ht="12.75">
      <c r="A67" s="32"/>
      <c r="B67" s="33" t="s">
        <v>24</v>
      </c>
      <c r="C67" s="58">
        <v>9562</v>
      </c>
      <c r="D67" s="56"/>
      <c r="E67" s="60"/>
      <c r="F67" s="31"/>
    </row>
    <row r="68" spans="1:6" s="17" customFormat="1" ht="12.75">
      <c r="A68" s="32"/>
      <c r="B68" s="33" t="s">
        <v>25</v>
      </c>
      <c r="C68" s="57"/>
      <c r="D68" s="56"/>
      <c r="E68" s="60"/>
      <c r="F68" s="31"/>
    </row>
    <row r="69" spans="1:6" s="17" customFormat="1" ht="39" customHeight="1">
      <c r="A69" s="32">
        <v>2</v>
      </c>
      <c r="B69" s="33" t="s">
        <v>26</v>
      </c>
      <c r="C69" s="31">
        <v>0</v>
      </c>
      <c r="D69" s="31"/>
      <c r="E69" s="31">
        <v>0</v>
      </c>
      <c r="F69" s="31"/>
    </row>
    <row r="70" spans="1:6" s="17" customFormat="1" ht="42.75" customHeight="1">
      <c r="A70" s="81" t="s">
        <v>29</v>
      </c>
      <c r="B70" s="83"/>
      <c r="C70" s="31">
        <f>C62+C69</f>
        <v>82710.33</v>
      </c>
      <c r="D70" s="31">
        <f>D62+D69</f>
        <v>0</v>
      </c>
      <c r="E70" s="31">
        <f>E62+E69</f>
        <v>16960.97</v>
      </c>
      <c r="F70" s="31">
        <f>F62+F69</f>
        <v>0</v>
      </c>
    </row>
    <row r="71" spans="1:6" s="17" customFormat="1" ht="12.75">
      <c r="A71" s="81" t="s">
        <v>73</v>
      </c>
      <c r="B71" s="82"/>
      <c r="C71" s="82"/>
      <c r="D71" s="82"/>
      <c r="E71" s="82"/>
      <c r="F71" s="83"/>
    </row>
    <row r="72" spans="1:6" s="17" customFormat="1" ht="12.75">
      <c r="A72" s="32">
        <v>1</v>
      </c>
      <c r="B72" s="31" t="s">
        <v>19</v>
      </c>
      <c r="C72" s="31">
        <f>C74+C75+C76+C77+C78</f>
        <v>258794.69</v>
      </c>
      <c r="D72" s="31"/>
      <c r="E72" s="31">
        <f>E74+E75+E76+E77+E78</f>
        <v>178659.32</v>
      </c>
      <c r="F72" s="31"/>
    </row>
    <row r="73" spans="1:6" s="17" customFormat="1" ht="12.75">
      <c r="A73" s="32"/>
      <c r="B73" s="31" t="s">
        <v>20</v>
      </c>
      <c r="C73" s="31"/>
      <c r="D73" s="31"/>
      <c r="E73" s="31"/>
      <c r="F73" s="31"/>
    </row>
    <row r="74" spans="1:6" s="17" customFormat="1" ht="12.75">
      <c r="A74" s="32"/>
      <c r="B74" s="33" t="s">
        <v>21</v>
      </c>
      <c r="C74" s="58">
        <v>11372.8</v>
      </c>
      <c r="D74" s="56"/>
      <c r="E74" s="58">
        <v>177263.32</v>
      </c>
      <c r="F74" s="31"/>
    </row>
    <row r="75" spans="1:6" s="17" customFormat="1" ht="12.75">
      <c r="A75" s="32"/>
      <c r="B75" s="33" t="s">
        <v>22</v>
      </c>
      <c r="C75" s="58">
        <v>107824.71</v>
      </c>
      <c r="D75" s="56"/>
      <c r="E75" s="60"/>
      <c r="F75" s="31"/>
    </row>
    <row r="76" spans="1:6" s="17" customFormat="1" ht="25.5">
      <c r="A76" s="32"/>
      <c r="B76" s="33" t="s">
        <v>23</v>
      </c>
      <c r="C76" s="58">
        <v>67161.09</v>
      </c>
      <c r="D76" s="56"/>
      <c r="E76" s="60"/>
      <c r="F76" s="31"/>
    </row>
    <row r="77" spans="1:6" s="17" customFormat="1" ht="12.75">
      <c r="A77" s="32"/>
      <c r="B77" s="33" t="s">
        <v>24</v>
      </c>
      <c r="C77" s="58">
        <v>26371</v>
      </c>
      <c r="D77" s="56"/>
      <c r="E77" s="58">
        <v>1396</v>
      </c>
      <c r="F77" s="31"/>
    </row>
    <row r="78" spans="1:6" s="17" customFormat="1" ht="12.75">
      <c r="A78" s="32"/>
      <c r="B78" s="33" t="s">
        <v>25</v>
      </c>
      <c r="C78" s="58">
        <v>46065.09</v>
      </c>
      <c r="D78" s="56"/>
      <c r="E78" s="60"/>
      <c r="F78" s="31"/>
    </row>
    <row r="79" spans="1:6" s="17" customFormat="1" ht="36.75" customHeight="1">
      <c r="A79" s="32">
        <v>2</v>
      </c>
      <c r="B79" s="33" t="s">
        <v>26</v>
      </c>
      <c r="C79" s="31">
        <v>0</v>
      </c>
      <c r="D79" s="31"/>
      <c r="E79" s="31">
        <v>0</v>
      </c>
      <c r="F79" s="31"/>
    </row>
    <row r="80" spans="1:6" s="17" customFormat="1" ht="42" customHeight="1">
      <c r="A80" s="81" t="s">
        <v>29</v>
      </c>
      <c r="B80" s="83"/>
      <c r="C80" s="31">
        <f>C72+C79</f>
        <v>258794.69</v>
      </c>
      <c r="D80" s="31">
        <f>D72+D79</f>
        <v>0</v>
      </c>
      <c r="E80" s="31">
        <f>E72+E79</f>
        <v>178659.32</v>
      </c>
      <c r="F80" s="31">
        <f>F72+F79</f>
        <v>0</v>
      </c>
    </row>
    <row r="81" spans="1:6" s="17" customFormat="1" ht="12.75">
      <c r="A81" s="81" t="s">
        <v>65</v>
      </c>
      <c r="B81" s="82"/>
      <c r="C81" s="82"/>
      <c r="D81" s="82"/>
      <c r="E81" s="82"/>
      <c r="F81" s="83"/>
    </row>
    <row r="82" spans="1:6" s="17" customFormat="1" ht="12.75">
      <c r="A82" s="32">
        <v>1</v>
      </c>
      <c r="B82" s="31" t="s">
        <v>19</v>
      </c>
      <c r="C82" s="31">
        <f>C84+C85+C86+C87+C88</f>
        <v>82460.03</v>
      </c>
      <c r="D82" s="31"/>
      <c r="E82" s="31">
        <f>E84+E85+E86+E87+E88</f>
        <v>13284.56</v>
      </c>
      <c r="F82" s="31"/>
    </row>
    <row r="83" spans="1:6" s="17" customFormat="1" ht="12.75">
      <c r="A83" s="32"/>
      <c r="B83" s="31" t="s">
        <v>20</v>
      </c>
      <c r="C83" s="31"/>
      <c r="D83" s="31"/>
      <c r="E83" s="31"/>
      <c r="F83" s="31"/>
    </row>
    <row r="84" spans="1:6" s="17" customFormat="1" ht="12.75">
      <c r="A84" s="32"/>
      <c r="B84" s="33" t="s">
        <v>21</v>
      </c>
      <c r="C84" s="59">
        <v>403.66</v>
      </c>
      <c r="D84" s="56"/>
      <c r="E84" s="58">
        <v>13284.56</v>
      </c>
      <c r="F84" s="31"/>
    </row>
    <row r="85" spans="1:6" s="17" customFormat="1" ht="12.75">
      <c r="A85" s="32"/>
      <c r="B85" s="33" t="s">
        <v>22</v>
      </c>
      <c r="C85" s="58">
        <v>49431.85</v>
      </c>
      <c r="D85" s="56"/>
      <c r="E85" s="60"/>
      <c r="F85" s="31"/>
    </row>
    <row r="86" spans="1:6" s="17" customFormat="1" ht="25.5">
      <c r="A86" s="32"/>
      <c r="B86" s="33" t="s">
        <v>23</v>
      </c>
      <c r="C86" s="58">
        <v>22806.52</v>
      </c>
      <c r="D86" s="56"/>
      <c r="E86" s="60"/>
      <c r="F86" s="31"/>
    </row>
    <row r="87" spans="1:6" s="17" customFormat="1" ht="12.75">
      <c r="A87" s="32"/>
      <c r="B87" s="33" t="s">
        <v>24</v>
      </c>
      <c r="C87" s="58">
        <v>9818</v>
      </c>
      <c r="D87" s="56"/>
      <c r="E87" s="60"/>
      <c r="F87" s="31"/>
    </row>
    <row r="88" spans="1:6" s="17" customFormat="1" ht="12.75">
      <c r="A88" s="32"/>
      <c r="B88" s="33" t="s">
        <v>25</v>
      </c>
      <c r="C88" s="60"/>
      <c r="D88" s="56"/>
      <c r="E88" s="60"/>
      <c r="F88" s="31"/>
    </row>
    <row r="89" spans="1:6" s="17" customFormat="1" ht="39.75" customHeight="1">
      <c r="A89" s="32">
        <v>2</v>
      </c>
      <c r="B89" s="33" t="s">
        <v>26</v>
      </c>
      <c r="C89" s="31">
        <v>0</v>
      </c>
      <c r="D89" s="31"/>
      <c r="E89" s="31">
        <v>0</v>
      </c>
      <c r="F89" s="31"/>
    </row>
    <row r="90" spans="1:6" s="17" customFormat="1" ht="41.25" customHeight="1">
      <c r="A90" s="81" t="s">
        <v>29</v>
      </c>
      <c r="B90" s="83"/>
      <c r="C90" s="31">
        <f>C82+C89</f>
        <v>82460.03</v>
      </c>
      <c r="D90" s="31">
        <f>D82+D89</f>
        <v>0</v>
      </c>
      <c r="E90" s="31">
        <f>E82+E89</f>
        <v>13284.56</v>
      </c>
      <c r="F90" s="31">
        <f>F82+F89</f>
        <v>0</v>
      </c>
    </row>
    <row r="91" spans="1:6" s="17" customFormat="1" ht="12.75">
      <c r="A91" s="81" t="s">
        <v>66</v>
      </c>
      <c r="B91" s="82"/>
      <c r="C91" s="82"/>
      <c r="D91" s="82"/>
      <c r="E91" s="82"/>
      <c r="F91" s="83"/>
    </row>
    <row r="92" spans="1:6" s="17" customFormat="1" ht="12.75">
      <c r="A92" s="32">
        <v>1</v>
      </c>
      <c r="B92" s="31" t="s">
        <v>19</v>
      </c>
      <c r="C92" s="31">
        <f>C94+C95+C96+C97+C98</f>
        <v>120206.41</v>
      </c>
      <c r="D92" s="31"/>
      <c r="E92" s="31">
        <f>E94+E95+E96+E97+E98</f>
        <v>261914.23</v>
      </c>
      <c r="F92" s="31"/>
    </row>
    <row r="93" spans="1:6" s="17" customFormat="1" ht="12.75">
      <c r="A93" s="32"/>
      <c r="B93" s="31" t="s">
        <v>20</v>
      </c>
      <c r="C93" s="31"/>
      <c r="D93" s="31"/>
      <c r="E93" s="31"/>
      <c r="F93" s="31"/>
    </row>
    <row r="94" spans="1:6" s="17" customFormat="1" ht="12.75">
      <c r="A94" s="32"/>
      <c r="B94" s="33" t="s">
        <v>21</v>
      </c>
      <c r="C94" s="59">
        <v>315.91</v>
      </c>
      <c r="D94" s="56"/>
      <c r="E94" s="58">
        <v>252839.63</v>
      </c>
      <c r="F94" s="31"/>
    </row>
    <row r="95" spans="1:6" s="17" customFormat="1" ht="12.75">
      <c r="A95" s="32"/>
      <c r="B95" s="33" t="s">
        <v>22</v>
      </c>
      <c r="C95" s="58">
        <v>79173.12</v>
      </c>
      <c r="D95" s="56"/>
      <c r="E95" s="58">
        <v>9074.6</v>
      </c>
      <c r="F95" s="31"/>
    </row>
    <row r="96" spans="1:6" s="17" customFormat="1" ht="25.5">
      <c r="A96" s="32"/>
      <c r="B96" s="33" t="s">
        <v>23</v>
      </c>
      <c r="C96" s="58">
        <v>29245.38</v>
      </c>
      <c r="D96" s="56"/>
      <c r="E96" s="60"/>
      <c r="F96" s="31"/>
    </row>
    <row r="97" spans="1:6" s="17" customFormat="1" ht="12.75">
      <c r="A97" s="32"/>
      <c r="B97" s="33" t="s">
        <v>24</v>
      </c>
      <c r="C97" s="58">
        <v>11472</v>
      </c>
      <c r="D97" s="56"/>
      <c r="E97" s="60"/>
      <c r="F97" s="31"/>
    </row>
    <row r="98" spans="1:6" s="17" customFormat="1" ht="12.75">
      <c r="A98" s="32"/>
      <c r="B98" s="33" t="s">
        <v>25</v>
      </c>
      <c r="C98" s="60"/>
      <c r="D98" s="56"/>
      <c r="E98" s="60"/>
      <c r="F98" s="31"/>
    </row>
    <row r="99" spans="1:6" s="17" customFormat="1" ht="38.25" customHeight="1">
      <c r="A99" s="32">
        <v>2</v>
      </c>
      <c r="B99" s="33" t="s">
        <v>26</v>
      </c>
      <c r="C99" s="31">
        <v>0</v>
      </c>
      <c r="D99" s="31"/>
      <c r="E99" s="31">
        <v>0</v>
      </c>
      <c r="F99" s="31"/>
    </row>
    <row r="100" spans="1:6" s="17" customFormat="1" ht="41.25" customHeight="1">
      <c r="A100" s="81" t="s">
        <v>29</v>
      </c>
      <c r="B100" s="83"/>
      <c r="C100" s="31">
        <f>C92+C99</f>
        <v>120206.41</v>
      </c>
      <c r="D100" s="31">
        <f>D92+D99</f>
        <v>0</v>
      </c>
      <c r="E100" s="31">
        <f>E92+E99</f>
        <v>261914.23</v>
      </c>
      <c r="F100" s="31">
        <f>F92+F99</f>
        <v>0</v>
      </c>
    </row>
    <row r="101" spans="1:6" s="17" customFormat="1" ht="12.75">
      <c r="A101" s="81" t="s">
        <v>67</v>
      </c>
      <c r="B101" s="82"/>
      <c r="C101" s="82"/>
      <c r="D101" s="82"/>
      <c r="E101" s="82"/>
      <c r="F101" s="83"/>
    </row>
    <row r="102" spans="1:6" s="17" customFormat="1" ht="12.75">
      <c r="A102" s="32">
        <v>1</v>
      </c>
      <c r="B102" s="31" t="s">
        <v>19</v>
      </c>
      <c r="C102" s="31">
        <f>C104+C105+C106+C107+C108</f>
        <v>105693.07</v>
      </c>
      <c r="D102" s="31"/>
      <c r="E102" s="31">
        <f>E104+E105+E106+E107+E108</f>
        <v>153394.73</v>
      </c>
      <c r="F102" s="31"/>
    </row>
    <row r="103" spans="1:6" s="17" customFormat="1" ht="12.75">
      <c r="A103" s="32"/>
      <c r="B103" s="31" t="s">
        <v>20</v>
      </c>
      <c r="C103" s="31"/>
      <c r="D103" s="31"/>
      <c r="E103" s="31"/>
      <c r="F103" s="31"/>
    </row>
    <row r="104" spans="1:6" s="17" customFormat="1" ht="12.75">
      <c r="A104" s="32"/>
      <c r="B104" s="33" t="s">
        <v>21</v>
      </c>
      <c r="C104" s="58">
        <v>3073.6</v>
      </c>
      <c r="D104" s="56"/>
      <c r="E104" s="58">
        <v>153394.73</v>
      </c>
      <c r="F104" s="31"/>
    </row>
    <row r="105" spans="1:6" s="17" customFormat="1" ht="12.75">
      <c r="A105" s="32"/>
      <c r="B105" s="33" t="s">
        <v>22</v>
      </c>
      <c r="C105" s="58">
        <v>68469</v>
      </c>
      <c r="D105" s="56"/>
      <c r="E105" s="60"/>
      <c r="F105" s="31"/>
    </row>
    <row r="106" spans="1:6" s="17" customFormat="1" ht="25.5">
      <c r="A106" s="32"/>
      <c r="B106" s="33" t="s">
        <v>23</v>
      </c>
      <c r="C106" s="58">
        <v>23873.47</v>
      </c>
      <c r="D106" s="56"/>
      <c r="E106" s="60"/>
      <c r="F106" s="31"/>
    </row>
    <row r="107" spans="1:6" s="17" customFormat="1" ht="12.75">
      <c r="A107" s="32"/>
      <c r="B107" s="33" t="s">
        <v>24</v>
      </c>
      <c r="C107" s="58">
        <v>10277</v>
      </c>
      <c r="D107" s="56"/>
      <c r="E107" s="60"/>
      <c r="F107" s="31"/>
    </row>
    <row r="108" spans="1:6" s="17" customFormat="1" ht="12.75">
      <c r="A108" s="32"/>
      <c r="B108" s="33" t="s">
        <v>25</v>
      </c>
      <c r="C108" s="60"/>
      <c r="D108" s="56"/>
      <c r="E108" s="60"/>
      <c r="F108" s="31"/>
    </row>
    <row r="109" spans="1:6" s="17" customFormat="1" ht="42" customHeight="1">
      <c r="A109" s="32">
        <v>2</v>
      </c>
      <c r="B109" s="33" t="s">
        <v>26</v>
      </c>
      <c r="C109" s="31">
        <v>0</v>
      </c>
      <c r="D109" s="31"/>
      <c r="E109" s="31">
        <v>0</v>
      </c>
      <c r="F109" s="31"/>
    </row>
    <row r="110" spans="1:7" s="17" customFormat="1" ht="40.5" customHeight="1">
      <c r="A110" s="81" t="s">
        <v>29</v>
      </c>
      <c r="B110" s="83"/>
      <c r="C110" s="31">
        <f>C102+C109</f>
        <v>105693.07</v>
      </c>
      <c r="D110" s="31">
        <f>D102+D109</f>
        <v>0</v>
      </c>
      <c r="E110" s="31">
        <f>E102+E109</f>
        <v>153394.73</v>
      </c>
      <c r="F110" s="31">
        <f>F102+F109</f>
        <v>0</v>
      </c>
      <c r="G110" s="17" t="s">
        <v>102</v>
      </c>
    </row>
    <row r="111" spans="1:6" s="17" customFormat="1" ht="12.75">
      <c r="A111" s="81" t="s">
        <v>68</v>
      </c>
      <c r="B111" s="82"/>
      <c r="C111" s="82"/>
      <c r="D111" s="82"/>
      <c r="E111" s="82"/>
      <c r="F111" s="83"/>
    </row>
    <row r="112" spans="1:6" s="17" customFormat="1" ht="12.75">
      <c r="A112" s="32">
        <v>1</v>
      </c>
      <c r="B112" s="31" t="s">
        <v>19</v>
      </c>
      <c r="C112" s="31">
        <f>C114+C115+C116+C117+C118</f>
        <v>151557.53999999998</v>
      </c>
      <c r="D112" s="31"/>
      <c r="E112" s="31">
        <f>E114+E115+E116+E117+E118</f>
        <v>77771.5</v>
      </c>
      <c r="F112" s="31"/>
    </row>
    <row r="113" spans="1:6" s="17" customFormat="1" ht="12.75">
      <c r="A113" s="32"/>
      <c r="B113" s="31" t="s">
        <v>20</v>
      </c>
      <c r="C113" s="31"/>
      <c r="D113" s="31"/>
      <c r="E113" s="31"/>
      <c r="F113" s="31"/>
    </row>
    <row r="114" spans="1:6" s="17" customFormat="1" ht="12.75">
      <c r="A114" s="32"/>
      <c r="B114" s="33" t="s">
        <v>21</v>
      </c>
      <c r="C114" s="58">
        <v>48270</v>
      </c>
      <c r="D114" s="56"/>
      <c r="E114" s="58">
        <v>75591.75</v>
      </c>
      <c r="F114" s="31"/>
    </row>
    <row r="115" spans="1:6" s="17" customFormat="1" ht="12.75">
      <c r="A115" s="32"/>
      <c r="B115" s="33" t="s">
        <v>22</v>
      </c>
      <c r="C115" s="58">
        <v>35565.99</v>
      </c>
      <c r="D115" s="56"/>
      <c r="E115" s="60"/>
      <c r="F115" s="31"/>
    </row>
    <row r="116" spans="1:6" s="17" customFormat="1" ht="25.5">
      <c r="A116" s="32"/>
      <c r="B116" s="33" t="s">
        <v>23</v>
      </c>
      <c r="C116" s="58">
        <v>55582</v>
      </c>
      <c r="D116" s="56"/>
      <c r="E116" s="60"/>
      <c r="F116" s="31"/>
    </row>
    <row r="117" spans="1:6" s="17" customFormat="1" ht="12.75">
      <c r="A117" s="32"/>
      <c r="B117" s="33" t="s">
        <v>24</v>
      </c>
      <c r="C117" s="58">
        <v>10043</v>
      </c>
      <c r="D117" s="56"/>
      <c r="E117" s="58">
        <v>2179.75</v>
      </c>
      <c r="F117" s="31"/>
    </row>
    <row r="118" spans="1:6" s="17" customFormat="1" ht="12.75">
      <c r="A118" s="32"/>
      <c r="B118" s="33" t="s">
        <v>25</v>
      </c>
      <c r="C118" s="58">
        <v>2096.55</v>
      </c>
      <c r="D118" s="56"/>
      <c r="E118" s="60"/>
      <c r="F118" s="31"/>
    </row>
    <row r="119" spans="1:6" s="17" customFormat="1" ht="39.75" customHeight="1">
      <c r="A119" s="32">
        <v>2</v>
      </c>
      <c r="B119" s="33" t="s">
        <v>26</v>
      </c>
      <c r="C119" s="31">
        <v>0</v>
      </c>
      <c r="D119" s="31"/>
      <c r="E119" s="31">
        <v>0</v>
      </c>
      <c r="F119" s="31"/>
    </row>
    <row r="120" spans="1:15" s="17" customFormat="1" ht="38.25" customHeight="1">
      <c r="A120" s="81" t="s">
        <v>29</v>
      </c>
      <c r="B120" s="83"/>
      <c r="C120" s="31">
        <f>C112+C119</f>
        <v>151557.53999999998</v>
      </c>
      <c r="D120" s="31">
        <f>D112+D119</f>
        <v>0</v>
      </c>
      <c r="E120" s="31">
        <f>E112+E119</f>
        <v>77771.5</v>
      </c>
      <c r="F120" s="31">
        <f>F112+F119</f>
        <v>0</v>
      </c>
      <c r="G120" s="87" t="s">
        <v>101</v>
      </c>
      <c r="H120" s="88"/>
      <c r="I120" s="88"/>
      <c r="J120" s="88"/>
      <c r="K120" s="88"/>
      <c r="L120" s="88"/>
      <c r="M120" s="88"/>
      <c r="N120" s="88"/>
      <c r="O120" s="88"/>
    </row>
    <row r="121" spans="1:6" s="17" customFormat="1" ht="31.5" customHeight="1">
      <c r="A121" s="81" t="s">
        <v>99</v>
      </c>
      <c r="B121" s="82"/>
      <c r="C121" s="82"/>
      <c r="D121" s="82"/>
      <c r="E121" s="82"/>
      <c r="F121" s="83"/>
    </row>
    <row r="122" spans="1:6" s="17" customFormat="1" ht="12.75">
      <c r="A122" s="32">
        <v>1</v>
      </c>
      <c r="B122" s="31" t="s">
        <v>19</v>
      </c>
      <c r="C122" s="31">
        <f>C124+C125+C126+C127+C128</f>
        <v>97466.44</v>
      </c>
      <c r="D122" s="31"/>
      <c r="E122" s="31">
        <f>E124+E125+E126+E127+E128</f>
        <v>23378</v>
      </c>
      <c r="F122" s="31"/>
    </row>
    <row r="123" spans="1:6" s="17" customFormat="1" ht="12.75">
      <c r="A123" s="32"/>
      <c r="B123" s="31" t="s">
        <v>20</v>
      </c>
      <c r="C123" s="31"/>
      <c r="D123" s="31"/>
      <c r="E123" s="31"/>
      <c r="F123" s="31"/>
    </row>
    <row r="124" spans="1:6" s="17" customFormat="1" ht="12.75">
      <c r="A124" s="32"/>
      <c r="B124" s="33" t="s">
        <v>21</v>
      </c>
      <c r="C124" s="58">
        <v>16407.87</v>
      </c>
      <c r="D124" s="56"/>
      <c r="E124" s="60"/>
      <c r="F124" s="31"/>
    </row>
    <row r="125" spans="1:6" s="17" customFormat="1" ht="12.75">
      <c r="A125" s="32"/>
      <c r="B125" s="33" t="s">
        <v>22</v>
      </c>
      <c r="C125" s="60"/>
      <c r="D125" s="56"/>
      <c r="E125" s="60"/>
      <c r="F125" s="31"/>
    </row>
    <row r="126" spans="1:6" s="17" customFormat="1" ht="25.5">
      <c r="A126" s="32"/>
      <c r="B126" s="33" t="s">
        <v>23</v>
      </c>
      <c r="C126" s="58">
        <v>30969.57</v>
      </c>
      <c r="D126" s="56"/>
      <c r="E126" s="60"/>
      <c r="F126" s="31"/>
    </row>
    <row r="127" spans="1:6" s="17" customFormat="1" ht="12.75">
      <c r="A127" s="32"/>
      <c r="B127" s="33" t="s">
        <v>24</v>
      </c>
      <c r="C127" s="60"/>
      <c r="D127" s="56"/>
      <c r="E127" s="59">
        <v>423</v>
      </c>
      <c r="F127" s="31"/>
    </row>
    <row r="128" spans="1:6" s="17" customFormat="1" ht="12.75">
      <c r="A128" s="32"/>
      <c r="B128" s="33" t="s">
        <v>25</v>
      </c>
      <c r="C128" s="58">
        <v>50089</v>
      </c>
      <c r="D128" s="56"/>
      <c r="E128" s="58">
        <v>22955</v>
      </c>
      <c r="F128" s="31"/>
    </row>
    <row r="129" spans="1:6" s="17" customFormat="1" ht="41.25" customHeight="1">
      <c r="A129" s="32">
        <v>2</v>
      </c>
      <c r="B129" s="33" t="s">
        <v>26</v>
      </c>
      <c r="C129" s="31">
        <v>0</v>
      </c>
      <c r="D129" s="31"/>
      <c r="E129" s="31">
        <v>0</v>
      </c>
      <c r="F129" s="31"/>
    </row>
    <row r="130" spans="1:6" s="17" customFormat="1" ht="44.25" customHeight="1">
      <c r="A130" s="81" t="s">
        <v>29</v>
      </c>
      <c r="B130" s="83"/>
      <c r="C130" s="31">
        <f>C122+C129</f>
        <v>97466.44</v>
      </c>
      <c r="D130" s="31">
        <f>D122+D129</f>
        <v>0</v>
      </c>
      <c r="E130" s="31">
        <f>E122+E129</f>
        <v>23378</v>
      </c>
      <c r="F130" s="31">
        <f>F122+F129</f>
        <v>0</v>
      </c>
    </row>
    <row r="131" spans="1:6" s="17" customFormat="1" ht="33" customHeight="1">
      <c r="A131" s="81" t="s">
        <v>100</v>
      </c>
      <c r="B131" s="82"/>
      <c r="C131" s="82"/>
      <c r="D131" s="82"/>
      <c r="E131" s="82"/>
      <c r="F131" s="83"/>
    </row>
    <row r="132" spans="1:6" s="17" customFormat="1" ht="12.75">
      <c r="A132" s="32">
        <v>1</v>
      </c>
      <c r="B132" s="31" t="s">
        <v>19</v>
      </c>
      <c r="C132" s="31">
        <f>C134+C135+C136+C137+C138</f>
        <v>24945.640000000003</v>
      </c>
      <c r="D132" s="31"/>
      <c r="E132" s="31">
        <f>E134+E135+E136+E137+E138</f>
        <v>21437.52</v>
      </c>
      <c r="F132" s="31"/>
    </row>
    <row r="133" spans="1:6" s="17" customFormat="1" ht="12.75">
      <c r="A133" s="32"/>
      <c r="B133" s="31" t="s">
        <v>20</v>
      </c>
      <c r="C133" s="31"/>
      <c r="D133" s="31"/>
      <c r="E133" s="31"/>
      <c r="F133" s="31"/>
    </row>
    <row r="134" spans="1:6" s="17" customFormat="1" ht="12.75">
      <c r="A134" s="32"/>
      <c r="B134" s="33" t="s">
        <v>21</v>
      </c>
      <c r="C134" s="60"/>
      <c r="D134" s="56"/>
      <c r="E134" s="60"/>
      <c r="F134" s="31"/>
    </row>
    <row r="135" spans="1:6" s="17" customFormat="1" ht="12.75">
      <c r="A135" s="32"/>
      <c r="B135" s="33" t="s">
        <v>22</v>
      </c>
      <c r="C135" s="58">
        <v>21966.83</v>
      </c>
      <c r="D135" s="56"/>
      <c r="E135" s="58">
        <v>15817.85</v>
      </c>
      <c r="F135" s="31"/>
    </row>
    <row r="136" spans="1:6" s="17" customFormat="1" ht="25.5">
      <c r="A136" s="32"/>
      <c r="B136" s="33" t="s">
        <v>23</v>
      </c>
      <c r="C136" s="58">
        <v>2131.81</v>
      </c>
      <c r="D136" s="56"/>
      <c r="E136" s="58">
        <v>5521.67</v>
      </c>
      <c r="F136" s="31"/>
    </row>
    <row r="137" spans="1:6" s="17" customFormat="1" ht="12.75">
      <c r="A137" s="32"/>
      <c r="B137" s="33" t="s">
        <v>24</v>
      </c>
      <c r="C137" s="59">
        <v>847</v>
      </c>
      <c r="D137" s="56"/>
      <c r="E137" s="59">
        <v>98</v>
      </c>
      <c r="F137" s="31"/>
    </row>
    <row r="138" spans="1:6" s="17" customFormat="1" ht="12.75">
      <c r="A138" s="32"/>
      <c r="B138" s="33" t="s">
        <v>25</v>
      </c>
      <c r="C138" s="60"/>
      <c r="D138" s="56"/>
      <c r="E138" s="60"/>
      <c r="F138" s="31"/>
    </row>
    <row r="139" spans="1:6" s="17" customFormat="1" ht="41.25" customHeight="1">
      <c r="A139" s="32">
        <v>2</v>
      </c>
      <c r="B139" s="33" t="s">
        <v>26</v>
      </c>
      <c r="C139" s="31">
        <v>0</v>
      </c>
      <c r="D139" s="31"/>
      <c r="E139" s="31">
        <v>0</v>
      </c>
      <c r="F139" s="31"/>
    </row>
    <row r="140" spans="1:7" s="17" customFormat="1" ht="42" customHeight="1">
      <c r="A140" s="81" t="s">
        <v>29</v>
      </c>
      <c r="B140" s="83"/>
      <c r="C140" s="31">
        <f>C132+C139</f>
        <v>24945.640000000003</v>
      </c>
      <c r="D140" s="31">
        <f>D132+D139</f>
        <v>0</v>
      </c>
      <c r="E140" s="31">
        <f>E132+E139</f>
        <v>21437.52</v>
      </c>
      <c r="F140" s="31">
        <f>F132+F139</f>
        <v>0</v>
      </c>
      <c r="G140" s="17" t="s">
        <v>74</v>
      </c>
    </row>
    <row r="141" spans="1:6" s="17" customFormat="1" ht="12.75">
      <c r="A141" s="81" t="s">
        <v>120</v>
      </c>
      <c r="B141" s="82"/>
      <c r="C141" s="82"/>
      <c r="D141" s="82"/>
      <c r="E141" s="82"/>
      <c r="F141" s="83"/>
    </row>
    <row r="142" spans="1:6" s="17" customFormat="1" ht="12.75">
      <c r="A142" s="32">
        <v>1</v>
      </c>
      <c r="B142" s="31" t="s">
        <v>19</v>
      </c>
      <c r="C142" s="31">
        <f>C144+C145+C146+C147+C148</f>
        <v>505376.52</v>
      </c>
      <c r="D142" s="31"/>
      <c r="E142" s="31">
        <f>E144+E145+E146+E147+E148</f>
        <v>72649.92</v>
      </c>
      <c r="F142" s="31"/>
    </row>
    <row r="143" spans="1:10" s="17" customFormat="1" ht="12.75">
      <c r="A143" s="32"/>
      <c r="B143" s="31" t="s">
        <v>20</v>
      </c>
      <c r="C143" s="31"/>
      <c r="D143" s="31"/>
      <c r="E143" s="31"/>
      <c r="F143" s="31"/>
      <c r="G143" s="25"/>
      <c r="H143" s="25"/>
      <c r="I143" s="25"/>
      <c r="J143" s="25"/>
    </row>
    <row r="144" spans="1:10" s="17" customFormat="1" ht="12.75">
      <c r="A144" s="32"/>
      <c r="B144" s="33" t="s">
        <v>21</v>
      </c>
      <c r="C144" s="58">
        <v>38233.57</v>
      </c>
      <c r="D144" s="56"/>
      <c r="E144" s="58">
        <v>40608.82</v>
      </c>
      <c r="F144" s="31"/>
      <c r="G144" s="25"/>
      <c r="H144" s="25"/>
      <c r="I144" s="25"/>
      <c r="J144" s="25"/>
    </row>
    <row r="145" spans="1:10" s="17" customFormat="1" ht="12.75">
      <c r="A145" s="32"/>
      <c r="B145" s="33" t="s">
        <v>22</v>
      </c>
      <c r="C145" s="58">
        <v>298230.96</v>
      </c>
      <c r="D145" s="56"/>
      <c r="E145" s="58">
        <v>25981.1</v>
      </c>
      <c r="F145" s="31"/>
      <c r="G145" s="25"/>
      <c r="H145" s="25"/>
      <c r="I145" s="25"/>
      <c r="J145" s="25"/>
    </row>
    <row r="146" spans="1:10" s="17" customFormat="1" ht="25.5">
      <c r="A146" s="32"/>
      <c r="B146" s="33" t="s">
        <v>23</v>
      </c>
      <c r="C146" s="58">
        <v>148994.99</v>
      </c>
      <c r="D146" s="56"/>
      <c r="E146" s="60"/>
      <c r="F146" s="31"/>
      <c r="G146" s="25"/>
      <c r="H146" s="25"/>
      <c r="I146" s="25"/>
      <c r="J146" s="25"/>
    </row>
    <row r="147" spans="1:10" s="17" customFormat="1" ht="12.75">
      <c r="A147" s="32"/>
      <c r="B147" s="33" t="s">
        <v>24</v>
      </c>
      <c r="C147" s="58">
        <v>5497</v>
      </c>
      <c r="D147" s="56"/>
      <c r="E147" s="60"/>
      <c r="F147" s="31"/>
      <c r="G147" s="25"/>
      <c r="H147" s="25"/>
      <c r="I147" s="25"/>
      <c r="J147" s="25"/>
    </row>
    <row r="148" spans="1:10" s="17" customFormat="1" ht="12.75">
      <c r="A148" s="32"/>
      <c r="B148" s="33" t="s">
        <v>25</v>
      </c>
      <c r="C148" s="58">
        <v>14420</v>
      </c>
      <c r="D148" s="56"/>
      <c r="E148" s="58">
        <v>6060</v>
      </c>
      <c r="F148" s="31"/>
      <c r="G148" s="25"/>
      <c r="H148" s="25"/>
      <c r="I148" s="25"/>
      <c r="J148" s="25"/>
    </row>
    <row r="149" spans="1:10" s="17" customFormat="1" ht="42.75" customHeight="1">
      <c r="A149" s="32">
        <v>2</v>
      </c>
      <c r="B149" s="33" t="s">
        <v>26</v>
      </c>
      <c r="C149" s="31">
        <v>0</v>
      </c>
      <c r="D149" s="31"/>
      <c r="E149" s="31">
        <v>0</v>
      </c>
      <c r="F149" s="31"/>
      <c r="G149" s="25"/>
      <c r="H149" s="25"/>
      <c r="I149" s="25"/>
      <c r="J149" s="25"/>
    </row>
    <row r="150" spans="1:6" s="17" customFormat="1" ht="41.25" customHeight="1">
      <c r="A150" s="81" t="s">
        <v>29</v>
      </c>
      <c r="B150" s="83"/>
      <c r="C150" s="31">
        <f>C142+C149</f>
        <v>505376.52</v>
      </c>
      <c r="D150" s="31">
        <f>D142+D149</f>
        <v>0</v>
      </c>
      <c r="E150" s="31">
        <f>E142+E149</f>
        <v>72649.92</v>
      </c>
      <c r="F150" s="31"/>
    </row>
    <row r="151" spans="1:6" s="17" customFormat="1" ht="30" customHeight="1">
      <c r="A151" s="81" t="s">
        <v>72</v>
      </c>
      <c r="B151" s="82"/>
      <c r="C151" s="82"/>
      <c r="D151" s="82"/>
      <c r="E151" s="82"/>
      <c r="F151" s="83"/>
    </row>
    <row r="152" spans="1:6" s="17" customFormat="1" ht="12.75">
      <c r="A152" s="32">
        <v>1</v>
      </c>
      <c r="B152" s="31" t="s">
        <v>19</v>
      </c>
      <c r="C152" s="31">
        <f>C154+C155+C156+C157+C158</f>
        <v>213730.81</v>
      </c>
      <c r="D152" s="31"/>
      <c r="E152" s="31">
        <f>E154+E155+E156+E157+E158</f>
        <v>137028.69999999998</v>
      </c>
      <c r="F152" s="31"/>
    </row>
    <row r="153" spans="1:10" s="17" customFormat="1" ht="12.75">
      <c r="A153" s="32"/>
      <c r="B153" s="31" t="s">
        <v>20</v>
      </c>
      <c r="C153" s="31"/>
      <c r="D153" s="31"/>
      <c r="E153" s="31"/>
      <c r="F153" s="31"/>
      <c r="G153" s="25"/>
      <c r="H153" s="25"/>
      <c r="I153" s="25"/>
      <c r="J153" s="25"/>
    </row>
    <row r="154" spans="1:10" s="17" customFormat="1" ht="12.75">
      <c r="A154" s="32"/>
      <c r="B154" s="33" t="s">
        <v>21</v>
      </c>
      <c r="C154" s="58">
        <v>109143.83</v>
      </c>
      <c r="D154" s="56"/>
      <c r="E154" s="58">
        <v>100768.79</v>
      </c>
      <c r="F154" s="31"/>
      <c r="G154" s="25"/>
      <c r="H154" s="25"/>
      <c r="I154" s="25"/>
      <c r="J154" s="25"/>
    </row>
    <row r="155" spans="1:10" s="17" customFormat="1" ht="12.75">
      <c r="A155" s="32"/>
      <c r="B155" s="33" t="s">
        <v>22</v>
      </c>
      <c r="C155" s="58">
        <v>26551.42</v>
      </c>
      <c r="D155" s="56"/>
      <c r="E155" s="59">
        <v>686.59</v>
      </c>
      <c r="F155" s="31"/>
      <c r="G155" s="25"/>
      <c r="H155" s="25"/>
      <c r="I155" s="25"/>
      <c r="J155" s="25"/>
    </row>
    <row r="156" spans="1:10" s="17" customFormat="1" ht="25.5">
      <c r="A156" s="32"/>
      <c r="B156" s="33" t="s">
        <v>23</v>
      </c>
      <c r="C156" s="58">
        <v>27356.5</v>
      </c>
      <c r="D156" s="56"/>
      <c r="E156" s="58">
        <v>15039.8</v>
      </c>
      <c r="F156" s="31"/>
      <c r="G156" s="25"/>
      <c r="H156" s="25"/>
      <c r="I156" s="25"/>
      <c r="J156" s="25"/>
    </row>
    <row r="157" spans="1:10" s="17" customFormat="1" ht="12.75">
      <c r="A157" s="32"/>
      <c r="B157" s="33" t="s">
        <v>24</v>
      </c>
      <c r="C157" s="58">
        <v>50679.06</v>
      </c>
      <c r="D157" s="56"/>
      <c r="E157" s="58">
        <v>20533.52</v>
      </c>
      <c r="F157" s="31"/>
      <c r="G157" s="25"/>
      <c r="H157" s="25"/>
      <c r="I157" s="25"/>
      <c r="J157" s="25"/>
    </row>
    <row r="158" spans="1:10" s="17" customFormat="1" ht="12.75">
      <c r="A158" s="32"/>
      <c r="B158" s="33" t="s">
        <v>25</v>
      </c>
      <c r="C158" s="60"/>
      <c r="D158" s="56"/>
      <c r="E158" s="60"/>
      <c r="F158" s="31"/>
      <c r="G158" s="25"/>
      <c r="H158" s="25"/>
      <c r="I158" s="25"/>
      <c r="J158" s="25"/>
    </row>
    <row r="159" spans="1:10" s="17" customFormat="1" ht="31.5" customHeight="1">
      <c r="A159" s="32">
        <v>2</v>
      </c>
      <c r="B159" s="33" t="s">
        <v>26</v>
      </c>
      <c r="C159" s="31">
        <v>0</v>
      </c>
      <c r="D159" s="31"/>
      <c r="E159" s="31">
        <v>0</v>
      </c>
      <c r="F159" s="31"/>
      <c r="G159" s="25"/>
      <c r="H159" s="25"/>
      <c r="I159" s="25"/>
      <c r="J159" s="25"/>
    </row>
    <row r="160" spans="1:6" s="17" customFormat="1" ht="45" customHeight="1">
      <c r="A160" s="81" t="s">
        <v>29</v>
      </c>
      <c r="B160" s="83"/>
      <c r="C160" s="31">
        <f>C152+C159</f>
        <v>213730.81</v>
      </c>
      <c r="D160" s="31">
        <f>D152+D159</f>
        <v>0</v>
      </c>
      <c r="E160" s="31">
        <f>E152+E159</f>
        <v>137028.69999999998</v>
      </c>
      <c r="F160" s="31"/>
    </row>
    <row r="161" spans="1:10" s="17" customFormat="1" ht="44.25" customHeight="1">
      <c r="A161" s="81" t="s">
        <v>30</v>
      </c>
      <c r="B161" s="83"/>
      <c r="C161" s="31">
        <f>C30+C40+C50+C60+C70+C80+C90+C100+C110+C120+C130+C140+C150+C160</f>
        <v>4403558.369999999</v>
      </c>
      <c r="D161" s="31">
        <f>D30+D40+D50+D60+D70+D80+D90+D100+D110+D120+D130+D140+D150+D160</f>
        <v>0</v>
      </c>
      <c r="E161" s="31">
        <f>E30+E40+E50+E60+E70+E80+E90+E100+E110+E120+E130+E140+E150+E160</f>
        <v>1627200.25</v>
      </c>
      <c r="F161" s="31">
        <f>F30+F40+F50+F60+F70+F80+F90+F100+F110+F120+F130+F140+F150</f>
        <v>0</v>
      </c>
      <c r="G161" s="25">
        <f>C22+C32+C42+C52+C62+C72+C82+C92+C102+C112+C122+C132+C142+C152</f>
        <v>4403558.369999999</v>
      </c>
      <c r="H161" s="25">
        <f>D22+D32+D42+D52+D62+D72+D82+D92+D102+D112+D122+D132+D142+D152</f>
        <v>0</v>
      </c>
      <c r="I161" s="25">
        <f>E22+E32+E42+E52+E62+E72+E82+E92+E102+E112+E122+E132+E142+E152</f>
        <v>1627200.25</v>
      </c>
      <c r="J161" s="25">
        <f>F22+F32+F42+F52+F62+F72+F82+F92+F102+F112+F122+F132+F142+F152</f>
        <v>0</v>
      </c>
    </row>
    <row r="162" spans="1:10" s="17" customFormat="1" ht="32.25" customHeight="1">
      <c r="A162" s="81" t="s">
        <v>14</v>
      </c>
      <c r="B162" s="82"/>
      <c r="C162" s="82"/>
      <c r="D162" s="82"/>
      <c r="E162" s="82"/>
      <c r="F162" s="83"/>
      <c r="G162" s="25">
        <f aca="true" t="shared" si="4" ref="G162:G170">C23+C33+C43+C53+C63+C73+C83+C93+C103+C113+C123+C133+C143+C153</f>
        <v>0</v>
      </c>
      <c r="H162" s="25">
        <f aca="true" t="shared" si="5" ref="H162:H170">D23+D33+D43+D53+D63+D73+D83+D93+D103+D113+D123+D133+D143+D153</f>
        <v>0</v>
      </c>
      <c r="I162" s="25">
        <f aca="true" t="shared" si="6" ref="I162:I170">E23+E33+E43+E53+E63+E73+E83+E93+E103+E113+E123+E133+E143+E153</f>
        <v>0</v>
      </c>
      <c r="J162" s="25">
        <f aca="true" t="shared" si="7" ref="J162:J170">F23+F33+F43+F53+F63+F73+F83+F93+F103+F113+F123+F133+F143+F153</f>
        <v>0</v>
      </c>
    </row>
    <row r="163" spans="1:10" s="17" customFormat="1" ht="12.75">
      <c r="A163" s="32">
        <v>1</v>
      </c>
      <c r="B163" s="31" t="s">
        <v>19</v>
      </c>
      <c r="C163" s="31"/>
      <c r="D163" s="31"/>
      <c r="E163" s="31"/>
      <c r="F163" s="31"/>
      <c r="G163" s="25">
        <f t="shared" si="4"/>
        <v>605120.2499999999</v>
      </c>
      <c r="H163" s="25">
        <f t="shared" si="5"/>
        <v>0</v>
      </c>
      <c r="I163" s="25">
        <f t="shared" si="6"/>
        <v>1443735.8100000003</v>
      </c>
      <c r="J163" s="25">
        <f t="shared" si="7"/>
        <v>0</v>
      </c>
    </row>
    <row r="164" spans="1:10" s="17" customFormat="1" ht="12.75">
      <c r="A164" s="32"/>
      <c r="B164" s="31" t="s">
        <v>20</v>
      </c>
      <c r="C164" s="31"/>
      <c r="D164" s="31"/>
      <c r="E164" s="31"/>
      <c r="F164" s="31"/>
      <c r="G164" s="25">
        <f t="shared" si="4"/>
        <v>2076755.43</v>
      </c>
      <c r="H164" s="25">
        <f t="shared" si="5"/>
        <v>0</v>
      </c>
      <c r="I164" s="25">
        <f t="shared" si="6"/>
        <v>98447.35</v>
      </c>
      <c r="J164" s="25">
        <f t="shared" si="7"/>
        <v>0</v>
      </c>
    </row>
    <row r="165" spans="1:10" s="17" customFormat="1" ht="12.75">
      <c r="A165" s="32"/>
      <c r="B165" s="33" t="s">
        <v>21</v>
      </c>
      <c r="C165" s="31"/>
      <c r="D165" s="31"/>
      <c r="E165" s="31"/>
      <c r="F165" s="31"/>
      <c r="G165" s="25">
        <f t="shared" si="4"/>
        <v>1054958.24</v>
      </c>
      <c r="H165" s="25">
        <f t="shared" si="5"/>
        <v>0</v>
      </c>
      <c r="I165" s="25">
        <f t="shared" si="6"/>
        <v>20561.47</v>
      </c>
      <c r="J165" s="25">
        <f t="shared" si="7"/>
        <v>0</v>
      </c>
    </row>
    <row r="166" spans="1:10" s="17" customFormat="1" ht="12.75">
      <c r="A166" s="32"/>
      <c r="B166" s="33" t="s">
        <v>22</v>
      </c>
      <c r="C166" s="31"/>
      <c r="D166" s="31"/>
      <c r="E166" s="31"/>
      <c r="F166" s="31"/>
      <c r="G166" s="25">
        <f t="shared" si="4"/>
        <v>386047.06</v>
      </c>
      <c r="H166" s="25">
        <f t="shared" si="5"/>
        <v>0</v>
      </c>
      <c r="I166" s="25">
        <f t="shared" si="6"/>
        <v>24703.620000000003</v>
      </c>
      <c r="J166" s="25">
        <f t="shared" si="7"/>
        <v>0</v>
      </c>
    </row>
    <row r="167" spans="1:10" s="17" customFormat="1" ht="25.5">
      <c r="A167" s="32"/>
      <c r="B167" s="33" t="s">
        <v>23</v>
      </c>
      <c r="C167" s="31"/>
      <c r="D167" s="31"/>
      <c r="E167" s="31"/>
      <c r="F167" s="31"/>
      <c r="G167" s="25">
        <f t="shared" si="4"/>
        <v>280677.39</v>
      </c>
      <c r="H167" s="25">
        <f t="shared" si="5"/>
        <v>0</v>
      </c>
      <c r="I167" s="25">
        <f t="shared" si="6"/>
        <v>39752</v>
      </c>
      <c r="J167" s="25">
        <f t="shared" si="7"/>
        <v>0</v>
      </c>
    </row>
    <row r="168" spans="1:10" s="17" customFormat="1" ht="12.75">
      <c r="A168" s="32"/>
      <c r="B168" s="33" t="s">
        <v>24</v>
      </c>
      <c r="C168" s="31"/>
      <c r="D168" s="31"/>
      <c r="E168" s="31"/>
      <c r="F168" s="31"/>
      <c r="G168" s="25">
        <f t="shared" si="4"/>
        <v>0</v>
      </c>
      <c r="H168" s="25">
        <f t="shared" si="5"/>
        <v>0</v>
      </c>
      <c r="I168" s="25">
        <f t="shared" si="6"/>
        <v>0</v>
      </c>
      <c r="J168" s="25">
        <f t="shared" si="7"/>
        <v>0</v>
      </c>
    </row>
    <row r="169" spans="1:10" s="17" customFormat="1" ht="27" customHeight="1">
      <c r="A169" s="32"/>
      <c r="B169" s="33" t="s">
        <v>25</v>
      </c>
      <c r="C169" s="31"/>
      <c r="D169" s="31"/>
      <c r="E169" s="31"/>
      <c r="F169" s="31"/>
      <c r="G169" s="25">
        <f t="shared" si="4"/>
        <v>4403558.369999999</v>
      </c>
      <c r="H169" s="25">
        <f t="shared" si="5"/>
        <v>0</v>
      </c>
      <c r="I169" s="25">
        <f t="shared" si="6"/>
        <v>1627200.25</v>
      </c>
      <c r="J169" s="25">
        <f t="shared" si="7"/>
        <v>0</v>
      </c>
    </row>
    <row r="170" spans="1:10" s="17" customFormat="1" ht="44.25" customHeight="1">
      <c r="A170" s="32">
        <v>2</v>
      </c>
      <c r="B170" s="33" t="s">
        <v>26</v>
      </c>
      <c r="C170" s="31"/>
      <c r="D170" s="31"/>
      <c r="E170" s="31"/>
      <c r="F170" s="31"/>
      <c r="G170" s="25">
        <f t="shared" si="4"/>
        <v>4403558.369999999</v>
      </c>
      <c r="H170" s="25">
        <f t="shared" si="5"/>
        <v>0</v>
      </c>
      <c r="I170" s="25">
        <f t="shared" si="6"/>
        <v>1627200.25</v>
      </c>
      <c r="J170" s="25">
        <f t="shared" si="7"/>
        <v>0</v>
      </c>
    </row>
    <row r="171" spans="1:6" s="17" customFormat="1" ht="66" customHeight="1">
      <c r="A171" s="81" t="s">
        <v>31</v>
      </c>
      <c r="B171" s="83"/>
      <c r="C171" s="31"/>
      <c r="D171" s="31"/>
      <c r="E171" s="31"/>
      <c r="F171" s="31"/>
    </row>
    <row r="172" spans="1:6" s="17" customFormat="1" ht="67.5" customHeight="1">
      <c r="A172" s="81" t="s">
        <v>54</v>
      </c>
      <c r="B172" s="83"/>
      <c r="C172" s="35"/>
      <c r="D172" s="35"/>
      <c r="E172" s="35"/>
      <c r="F172" s="35"/>
    </row>
    <row r="173" spans="1:6" s="17" customFormat="1" ht="94.5" customHeight="1">
      <c r="A173" s="81" t="s">
        <v>32</v>
      </c>
      <c r="B173" s="83"/>
      <c r="C173" s="35">
        <f>C20+C161</f>
        <v>4403558.369999999</v>
      </c>
      <c r="D173" s="35">
        <f>D20+D161</f>
        <v>0</v>
      </c>
      <c r="E173" s="35">
        <f>E20+E161</f>
        <v>1627200.25</v>
      </c>
      <c r="F173" s="36">
        <f>F20+F161</f>
        <v>0</v>
      </c>
    </row>
    <row r="174" s="17" customFormat="1" ht="12.75"/>
    <row r="175" s="17" customFormat="1" ht="42.75" customHeight="1"/>
    <row r="176" spans="2:5" s="17" customFormat="1" ht="39.75" customHeight="1">
      <c r="B176" s="19" t="s">
        <v>119</v>
      </c>
      <c r="C176" s="18"/>
      <c r="D176" s="22" t="s">
        <v>121</v>
      </c>
      <c r="E176" s="18"/>
    </row>
    <row r="177" spans="1:6" s="28" customFormat="1" ht="25.5" customHeight="1" hidden="1">
      <c r="A177" s="17"/>
      <c r="B177" s="18"/>
      <c r="C177" s="18"/>
      <c r="D177" s="18"/>
      <c r="E177" s="18"/>
      <c r="F177" s="17"/>
    </row>
    <row r="178" spans="1:6" s="28" customFormat="1" ht="25.5" customHeight="1">
      <c r="A178" s="17"/>
      <c r="B178" s="18" t="s">
        <v>57</v>
      </c>
      <c r="C178" s="18"/>
      <c r="D178" s="18" t="s">
        <v>58</v>
      </c>
      <c r="E178" s="18"/>
      <c r="F178" s="17"/>
    </row>
    <row r="179" spans="1:6" s="28" customFormat="1" ht="25.5" customHeight="1">
      <c r="A179" s="17"/>
      <c r="B179" s="37" t="s">
        <v>98</v>
      </c>
      <c r="C179" s="18"/>
      <c r="D179" s="18"/>
      <c r="E179" s="18"/>
      <c r="F179" s="18"/>
    </row>
    <row r="180" spans="1:6" s="2" customFormat="1" ht="25.5" customHeight="1">
      <c r="A180" s="17"/>
      <c r="B180" s="17"/>
      <c r="C180" s="25">
        <f>C173-C20</f>
        <v>4403558.369999999</v>
      </c>
      <c r="D180" s="25">
        <f>D173-D20</f>
        <v>0</v>
      </c>
      <c r="E180" s="25">
        <f>E173-E20</f>
        <v>1627200.25</v>
      </c>
      <c r="F180" s="25">
        <f>F173-F20</f>
        <v>0</v>
      </c>
    </row>
    <row r="181" spans="1:6" s="2" customFormat="1" ht="25.5" customHeight="1">
      <c r="A181" s="17"/>
      <c r="B181" s="17"/>
      <c r="C181" s="17"/>
      <c r="D181" s="17"/>
      <c r="E181" s="17"/>
      <c r="F181" s="17"/>
    </row>
    <row r="182" spans="1:6" s="2" customFormat="1" ht="25.5" customHeight="1">
      <c r="A182" s="17"/>
      <c r="B182" s="17"/>
      <c r="C182" s="17"/>
      <c r="D182" s="17"/>
      <c r="E182" s="17"/>
      <c r="F182" s="17"/>
    </row>
    <row r="183" spans="1:6" s="2" customFormat="1" ht="25.5" customHeight="1">
      <c r="A183" s="17"/>
      <c r="B183" s="17"/>
      <c r="C183" s="17"/>
      <c r="D183" s="17"/>
      <c r="E183" s="17"/>
      <c r="F183" s="17"/>
    </row>
    <row r="184" spans="1:6" s="2" customFormat="1" ht="25.5" customHeight="1">
      <c r="A184" s="17"/>
      <c r="B184" s="73" t="s">
        <v>75</v>
      </c>
      <c r="C184" s="73"/>
      <c r="D184" s="73"/>
      <c r="E184" s="73"/>
      <c r="F184" s="73"/>
    </row>
    <row r="185" spans="1:6" s="2" customFormat="1" ht="25.5" customHeight="1">
      <c r="A185" s="17"/>
      <c r="B185" s="39"/>
      <c r="C185" s="17"/>
      <c r="D185" s="17"/>
      <c r="E185" s="17"/>
      <c r="F185" s="17"/>
    </row>
    <row r="186" spans="1:6" s="2" customFormat="1" ht="25.5" customHeight="1">
      <c r="A186" s="17"/>
      <c r="B186" s="74" t="s">
        <v>83</v>
      </c>
      <c r="C186" s="74" t="s">
        <v>55</v>
      </c>
      <c r="D186" s="74"/>
      <c r="E186" s="74" t="s">
        <v>2</v>
      </c>
      <c r="F186" s="74"/>
    </row>
    <row r="187" spans="1:6" s="2" customFormat="1" ht="25.5" customHeight="1">
      <c r="A187" s="17"/>
      <c r="B187" s="74"/>
      <c r="C187" s="40" t="s">
        <v>3</v>
      </c>
      <c r="D187" s="40" t="s">
        <v>18</v>
      </c>
      <c r="E187" s="40" t="s">
        <v>3</v>
      </c>
      <c r="F187" s="40" t="s">
        <v>18</v>
      </c>
    </row>
    <row r="188" spans="1:6" s="2" customFormat="1" ht="25.5" customHeight="1">
      <c r="A188" s="28"/>
      <c r="B188" s="34" t="s">
        <v>114</v>
      </c>
      <c r="C188" s="41">
        <f>C11/C173*100</f>
        <v>0</v>
      </c>
      <c r="D188" s="41"/>
      <c r="E188" s="41">
        <f>E11/E173*100</f>
        <v>0</v>
      </c>
      <c r="F188" s="41"/>
    </row>
    <row r="189" spans="1:6" s="2" customFormat="1" ht="25.5" customHeight="1">
      <c r="A189" s="28"/>
      <c r="B189" s="34" t="s">
        <v>60</v>
      </c>
      <c r="C189" s="41">
        <f>C22/C173*100</f>
        <v>21.723654590730458</v>
      </c>
      <c r="D189" s="41"/>
      <c r="E189" s="41">
        <f>E22/E173*100</f>
        <v>8.357114620649792</v>
      </c>
      <c r="F189" s="41"/>
    </row>
    <row r="190" spans="1:6" s="2" customFormat="1" ht="25.5" customHeight="1">
      <c r="A190" s="28"/>
      <c r="B190" s="34" t="s">
        <v>61</v>
      </c>
      <c r="C190" s="41">
        <f>C32/C173*100</f>
        <v>14.863178025729226</v>
      </c>
      <c r="D190" s="41"/>
      <c r="E190" s="41">
        <f>E32/E173*100</f>
        <v>8.339873349945712</v>
      </c>
      <c r="F190" s="41"/>
    </row>
    <row r="191" spans="1:11" s="2" customFormat="1" ht="25.5" customHeight="1">
      <c r="A191" s="28"/>
      <c r="B191" s="34" t="s">
        <v>62</v>
      </c>
      <c r="C191" s="41">
        <f>C42/C173*100</f>
        <v>17.74314689054525</v>
      </c>
      <c r="D191" s="41"/>
      <c r="E191" s="41">
        <f>E42/E173*100</f>
        <v>2.649685556525695</v>
      </c>
      <c r="F191" s="41"/>
      <c r="G191" s="26"/>
      <c r="H191" s="27"/>
      <c r="I191" s="27"/>
      <c r="J191" s="27"/>
      <c r="K191" s="27"/>
    </row>
    <row r="192" spans="1:6" s="2" customFormat="1" ht="38.25">
      <c r="A192" s="28"/>
      <c r="B192" s="34" t="s">
        <v>63</v>
      </c>
      <c r="C192" s="41">
        <f>C52/C173*100</f>
        <v>8.360614282035735</v>
      </c>
      <c r="D192" s="41"/>
      <c r="E192" s="41">
        <f>E52/E173*100</f>
        <v>21.87264167394271</v>
      </c>
      <c r="F192" s="41"/>
    </row>
    <row r="193" spans="1:6" ht="12.75">
      <c r="A193" s="28"/>
      <c r="B193" s="34" t="s">
        <v>64</v>
      </c>
      <c r="C193" s="41">
        <f>C62/C173*100</f>
        <v>1.8782612389897768</v>
      </c>
      <c r="D193" s="41"/>
      <c r="E193" s="41">
        <f>E62/E173*100</f>
        <v>1.0423406707318292</v>
      </c>
      <c r="F193" s="41"/>
    </row>
    <row r="194" spans="1:6" ht="31.5" customHeight="1">
      <c r="A194" s="28"/>
      <c r="B194" s="34" t="s">
        <v>73</v>
      </c>
      <c r="C194" s="41">
        <f>C72/C173*100</f>
        <v>5.876944694615234</v>
      </c>
      <c r="D194" s="41"/>
      <c r="E194" s="41">
        <f>E72/E173*100</f>
        <v>10.979553377035186</v>
      </c>
      <c r="F194" s="41"/>
    </row>
    <row r="195" spans="1:6" ht="12.75">
      <c r="A195" s="28"/>
      <c r="B195" s="34" t="s">
        <v>65</v>
      </c>
      <c r="C195" s="41">
        <f>C82/C173*100</f>
        <v>1.8725771994252005</v>
      </c>
      <c r="D195" s="41"/>
      <c r="E195" s="41">
        <f>E82/E173*100</f>
        <v>0.8164059709307444</v>
      </c>
      <c r="F195" s="41"/>
    </row>
    <row r="196" spans="1:6" ht="35.25" customHeight="1">
      <c r="A196" s="28"/>
      <c r="B196" s="34" t="s">
        <v>66</v>
      </c>
      <c r="C196" s="41">
        <f>C92/C173*100</f>
        <v>2.7297562539178974</v>
      </c>
      <c r="D196" s="41"/>
      <c r="E196" s="41">
        <f>E92/E173*100</f>
        <v>16.096004778760328</v>
      </c>
      <c r="F196" s="41"/>
    </row>
    <row r="197" spans="1:6" ht="27.75" customHeight="1">
      <c r="A197" s="28"/>
      <c r="B197" s="34" t="s">
        <v>67</v>
      </c>
      <c r="C197" s="41">
        <f>C102/C173*100</f>
        <v>2.400174157337218</v>
      </c>
      <c r="D197" s="41"/>
      <c r="E197" s="41">
        <f>E102/E173*100</f>
        <v>9.426911653928274</v>
      </c>
      <c r="F197" s="41"/>
    </row>
    <row r="198" spans="1:6" ht="12.75" hidden="1">
      <c r="A198" s="28"/>
      <c r="B198" s="34" t="s">
        <v>68</v>
      </c>
      <c r="C198" s="41">
        <f>C112/C173*100</f>
        <v>3.441706167278532</v>
      </c>
      <c r="D198" s="41"/>
      <c r="E198" s="41">
        <f>E112/E173*100</f>
        <v>4.779467063134977</v>
      </c>
      <c r="F198" s="41"/>
    </row>
    <row r="199" spans="1:6" ht="24" customHeight="1">
      <c r="A199" s="28"/>
      <c r="B199" s="34" t="s">
        <v>104</v>
      </c>
      <c r="C199" s="41">
        <f>C122/C173*100</f>
        <v>2.2133563770610363</v>
      </c>
      <c r="D199" s="41"/>
      <c r="E199" s="41">
        <f>E122/E173*100</f>
        <v>1.4367008608805216</v>
      </c>
      <c r="F199" s="41"/>
    </row>
    <row r="200" spans="1:6" ht="12.75" customHeight="1">
      <c r="A200" s="28"/>
      <c r="B200" s="34" t="s">
        <v>105</v>
      </c>
      <c r="C200" s="41">
        <f>C132/C173*100</f>
        <v>0.5664882330150652</v>
      </c>
      <c r="D200" s="41"/>
      <c r="E200" s="41">
        <f>E132/E173*100</f>
        <v>1.3174481751708187</v>
      </c>
      <c r="F200" s="41"/>
    </row>
    <row r="201" spans="1:6" ht="25.5">
      <c r="A201" s="28"/>
      <c r="B201" s="34" t="s">
        <v>70</v>
      </c>
      <c r="C201" s="41">
        <f>C142/C173*100</f>
        <v>11.476548680334629</v>
      </c>
      <c r="D201" s="41"/>
      <c r="E201" s="41">
        <f>E142/E173*100</f>
        <v>4.464719078060614</v>
      </c>
      <c r="F201" s="41"/>
    </row>
    <row r="202" spans="1:6" ht="25.5">
      <c r="A202" s="28"/>
      <c r="B202" s="34" t="s">
        <v>72</v>
      </c>
      <c r="C202" s="42">
        <f>C152/C173*100</f>
        <v>4.853593208984761</v>
      </c>
      <c r="D202" s="42"/>
      <c r="E202" s="42">
        <f>E152/E173*100</f>
        <v>8.421133170302793</v>
      </c>
      <c r="F202" s="41"/>
    </row>
    <row r="203" spans="1:6" ht="12.75">
      <c r="A203" s="28"/>
      <c r="B203" s="43"/>
      <c r="C203" s="41">
        <f>SUM(C188:C202)</f>
        <v>100</v>
      </c>
      <c r="D203" s="41"/>
      <c r="E203" s="41">
        <f>SUM(E188:E202)</f>
        <v>100</v>
      </c>
      <c r="F203" s="41"/>
    </row>
    <row r="204" spans="2:6" ht="12.75">
      <c r="B204" s="44"/>
      <c r="C204" s="44"/>
      <c r="D204" s="44"/>
      <c r="E204" s="44"/>
      <c r="F204" s="44"/>
    </row>
    <row r="205" spans="2:6" ht="28.5" customHeight="1">
      <c r="B205" s="79" t="s">
        <v>84</v>
      </c>
      <c r="C205" s="79"/>
      <c r="D205" s="79"/>
      <c r="E205" s="45"/>
      <c r="F205" s="45"/>
    </row>
    <row r="206" spans="2:6" ht="12.75">
      <c r="B206" s="44"/>
      <c r="C206" s="44"/>
      <c r="D206" s="44"/>
      <c r="E206" s="44"/>
      <c r="F206" s="44"/>
    </row>
    <row r="207" spans="2:6" ht="12.75">
      <c r="B207" s="74" t="s">
        <v>83</v>
      </c>
      <c r="C207" s="77" t="s">
        <v>78</v>
      </c>
      <c r="D207" s="78"/>
      <c r="E207" s="44"/>
      <c r="F207" s="44"/>
    </row>
    <row r="208" spans="2:4" ht="33" customHeight="1">
      <c r="B208" s="74"/>
      <c r="C208" s="40" t="s">
        <v>76</v>
      </c>
      <c r="D208" s="40" t="s">
        <v>77</v>
      </c>
    </row>
    <row r="209" spans="2:4" ht="12.75" customHeight="1" hidden="1">
      <c r="B209" s="34" t="s">
        <v>114</v>
      </c>
      <c r="C209" s="46" t="e">
        <f>(E11-C11)/C11*100</f>
        <v>#DIV/0!</v>
      </c>
      <c r="D209" s="47">
        <f>E11-C11</f>
        <v>0</v>
      </c>
    </row>
    <row r="210" spans="2:4" ht="51" customHeight="1">
      <c r="B210" s="34" t="s">
        <v>60</v>
      </c>
      <c r="C210" s="46">
        <f>(E22-C22)/C22*100</f>
        <v>-85.78454663956818</v>
      </c>
      <c r="D210" s="47">
        <f>E22-C22</f>
        <v>-820626.8200000001</v>
      </c>
    </row>
    <row r="211" spans="2:4" ht="25.5">
      <c r="B211" s="34" t="s">
        <v>61</v>
      </c>
      <c r="C211" s="46">
        <f>(E32-C32)/C32*100</f>
        <v>-79.26590802334917</v>
      </c>
      <c r="D211" s="47">
        <f>E32-C32</f>
        <v>-518802.27999999997</v>
      </c>
    </row>
    <row r="212" spans="2:4" ht="25.5">
      <c r="B212" s="34" t="s">
        <v>62</v>
      </c>
      <c r="C212" s="46">
        <f>(E42-C42)/C42*100</f>
        <v>-94.48175554746194</v>
      </c>
      <c r="D212" s="47">
        <f>E42-C42</f>
        <v>-738214.1399999999</v>
      </c>
    </row>
    <row r="213" spans="2:4" ht="38.25">
      <c r="B213" s="34" t="s">
        <v>63</v>
      </c>
      <c r="C213" s="46">
        <f>(E52-C52)/C52*100</f>
        <v>-3.3280908402555722</v>
      </c>
      <c r="D213" s="47">
        <f>E52-C52</f>
        <v>-12252.849999999977</v>
      </c>
    </row>
    <row r="214" spans="2:4" ht="12.75">
      <c r="B214" s="34" t="s">
        <v>64</v>
      </c>
      <c r="C214" s="46">
        <f>(E62-C62)/C62*100</f>
        <v>-79.49352880105785</v>
      </c>
      <c r="D214" s="47">
        <f>E62-C62</f>
        <v>-65749.36</v>
      </c>
    </row>
    <row r="215" spans="2:4" ht="12.75">
      <c r="B215" s="34" t="s">
        <v>73</v>
      </c>
      <c r="C215" s="46">
        <f>(E72-C72)/C72*100</f>
        <v>-30.96484321220037</v>
      </c>
      <c r="D215" s="47">
        <f>E72-C72</f>
        <v>-80135.37</v>
      </c>
    </row>
    <row r="216" spans="2:4" ht="41.25" customHeight="1">
      <c r="B216" s="34" t="s">
        <v>65</v>
      </c>
      <c r="C216" s="46">
        <f>(E82-C82)/C82*100</f>
        <v>-83.8896978329986</v>
      </c>
      <c r="D216" s="47">
        <f>E82-C82</f>
        <v>-69175.47</v>
      </c>
    </row>
    <row r="217" spans="2:4" ht="39" customHeight="1">
      <c r="B217" s="34" t="s">
        <v>66</v>
      </c>
      <c r="C217" s="46">
        <f>(E92-C92)/C92*100</f>
        <v>117.8870744080952</v>
      </c>
      <c r="D217" s="47">
        <f>E92-C92</f>
        <v>141707.82</v>
      </c>
    </row>
    <row r="218" spans="2:4" ht="12.75">
      <c r="B218" s="34" t="s">
        <v>67</v>
      </c>
      <c r="C218" s="46">
        <f>(E102-C102)/C102*100</f>
        <v>45.13224944643958</v>
      </c>
      <c r="D218" s="47">
        <f>E102-C102</f>
        <v>47701.66</v>
      </c>
    </row>
    <row r="219" spans="2:4" ht="12.75">
      <c r="B219" s="34" t="s">
        <v>68</v>
      </c>
      <c r="C219" s="46">
        <f>(E112-C112)/C112*100</f>
        <v>-48.685166043207076</v>
      </c>
      <c r="D219" s="47">
        <f>E112-C112</f>
        <v>-73786.03999999998</v>
      </c>
    </row>
    <row r="220" spans="2:4" ht="51">
      <c r="B220" s="34" t="s">
        <v>104</v>
      </c>
      <c r="C220" s="46">
        <f>(E122-C122)/C122*100</f>
        <v>-76.01430810441009</v>
      </c>
      <c r="D220" s="47">
        <f>E122-C122</f>
        <v>-74088.44</v>
      </c>
    </row>
    <row r="221" spans="2:4" ht="51">
      <c r="B221" s="34" t="s">
        <v>105</v>
      </c>
      <c r="C221" s="46">
        <f>(E132-C132)/C132*100</f>
        <v>-14.063058714869623</v>
      </c>
      <c r="D221" s="47">
        <f>E132-C132</f>
        <v>-3508.1200000000026</v>
      </c>
    </row>
    <row r="222" spans="2:4" ht="25.5">
      <c r="B222" s="34" t="s">
        <v>70</v>
      </c>
      <c r="C222" s="46">
        <f>(E142-C142)/C142*100</f>
        <v>-85.62459530173662</v>
      </c>
      <c r="D222" s="47">
        <f>E142-C142</f>
        <v>-432726.60000000003</v>
      </c>
    </row>
    <row r="223" spans="2:4" ht="25.5">
      <c r="B223" s="34" t="s">
        <v>72</v>
      </c>
      <c r="C223" s="46">
        <f>(E152-C152)/C152*100</f>
        <v>-35.88724994772631</v>
      </c>
      <c r="D223" s="47">
        <f>E152-C152</f>
        <v>-76702.11000000002</v>
      </c>
    </row>
    <row r="224" spans="2:4" ht="12.75">
      <c r="B224" s="48" t="s">
        <v>86</v>
      </c>
      <c r="C224" s="46">
        <f>(E173-C173)/C173*100</f>
        <v>-63.0480599261365</v>
      </c>
      <c r="D224" s="47">
        <f>E173-C173</f>
        <v>-2776358.119999999</v>
      </c>
    </row>
    <row r="227" spans="2:6" ht="48.75" customHeight="1">
      <c r="B227" s="74" t="s">
        <v>83</v>
      </c>
      <c r="C227" s="74" t="s">
        <v>55</v>
      </c>
      <c r="D227" s="74"/>
      <c r="E227" s="75" t="s">
        <v>2</v>
      </c>
      <c r="F227" s="76"/>
    </row>
    <row r="228" spans="2:6" ht="38.25">
      <c r="B228" s="74"/>
      <c r="C228" s="40" t="s">
        <v>3</v>
      </c>
      <c r="D228" s="40" t="s">
        <v>18</v>
      </c>
      <c r="E228" s="40" t="s">
        <v>3</v>
      </c>
      <c r="F228" s="40" t="s">
        <v>18</v>
      </c>
    </row>
    <row r="229" spans="2:6" ht="39.75" customHeight="1">
      <c r="B229" s="31" t="s">
        <v>19</v>
      </c>
      <c r="C229" s="47">
        <f aca="true" t="shared" si="8" ref="C229:F235">C11+C22+C32+C42+C52+C62+C72+C82+C92+C102+C112+C142+C152+C132+C122</f>
        <v>4403558.369999999</v>
      </c>
      <c r="D229" s="47">
        <f t="shared" si="8"/>
        <v>0</v>
      </c>
      <c r="E229" s="47">
        <f t="shared" si="8"/>
        <v>1627200.25</v>
      </c>
      <c r="F229" s="47">
        <f t="shared" si="8"/>
        <v>0</v>
      </c>
    </row>
    <row r="230" spans="2:6" ht="14.25" customHeight="1">
      <c r="B230" s="31" t="s">
        <v>20</v>
      </c>
      <c r="C230" s="47">
        <f t="shared" si="8"/>
        <v>0</v>
      </c>
      <c r="D230" s="47">
        <f t="shared" si="8"/>
        <v>0</v>
      </c>
      <c r="E230" s="47">
        <f t="shared" si="8"/>
        <v>0</v>
      </c>
      <c r="F230" s="47">
        <f t="shared" si="8"/>
        <v>0</v>
      </c>
    </row>
    <row r="231" spans="2:6" ht="12.75">
      <c r="B231" s="33" t="s">
        <v>21</v>
      </c>
      <c r="C231" s="47">
        <f t="shared" si="8"/>
        <v>605120.2499999999</v>
      </c>
      <c r="D231" s="47">
        <f t="shared" si="8"/>
        <v>0</v>
      </c>
      <c r="E231" s="47">
        <f t="shared" si="8"/>
        <v>1443735.8100000003</v>
      </c>
      <c r="F231" s="47">
        <f t="shared" si="8"/>
        <v>0</v>
      </c>
    </row>
    <row r="232" spans="2:6" ht="12.75">
      <c r="B232" s="33" t="s">
        <v>22</v>
      </c>
      <c r="C232" s="47">
        <f t="shared" si="8"/>
        <v>2076755.43</v>
      </c>
      <c r="D232" s="47">
        <f t="shared" si="8"/>
        <v>0</v>
      </c>
      <c r="E232" s="47">
        <f t="shared" si="8"/>
        <v>98447.35</v>
      </c>
      <c r="F232" s="47">
        <f t="shared" si="8"/>
        <v>0</v>
      </c>
    </row>
    <row r="233" spans="2:6" ht="25.5">
      <c r="B233" s="33" t="s">
        <v>23</v>
      </c>
      <c r="C233" s="47">
        <f t="shared" si="8"/>
        <v>1054958.24</v>
      </c>
      <c r="D233" s="47">
        <f t="shared" si="8"/>
        <v>0</v>
      </c>
      <c r="E233" s="47">
        <f t="shared" si="8"/>
        <v>20561.47</v>
      </c>
      <c r="F233" s="47">
        <f t="shared" si="8"/>
        <v>0</v>
      </c>
    </row>
    <row r="234" spans="2:6" ht="12.75">
      <c r="B234" s="33" t="s">
        <v>24</v>
      </c>
      <c r="C234" s="47">
        <f t="shared" si="8"/>
        <v>386047.06</v>
      </c>
      <c r="D234" s="47">
        <f>D16+D27+D37+D47+D57+D67+D77+D87+D97+D107+D117+D147+D157+D137+D127</f>
        <v>0</v>
      </c>
      <c r="E234" s="47">
        <f t="shared" si="8"/>
        <v>24703.62</v>
      </c>
      <c r="F234" s="47">
        <f t="shared" si="8"/>
        <v>0</v>
      </c>
    </row>
    <row r="235" spans="2:6" ht="12.75">
      <c r="B235" s="33" t="s">
        <v>25</v>
      </c>
      <c r="C235" s="47">
        <f t="shared" si="8"/>
        <v>280677.39</v>
      </c>
      <c r="D235" s="47">
        <f t="shared" si="8"/>
        <v>0</v>
      </c>
      <c r="E235" s="47">
        <f t="shared" si="8"/>
        <v>39752</v>
      </c>
      <c r="F235" s="47">
        <f t="shared" si="8"/>
        <v>0</v>
      </c>
    </row>
    <row r="236" spans="2:6" ht="12.75">
      <c r="B236" s="49"/>
      <c r="C236" s="50"/>
      <c r="D236" s="50"/>
      <c r="E236" s="50"/>
      <c r="F236" s="50"/>
    </row>
    <row r="237" spans="2:6" ht="12.75">
      <c r="B237" s="49"/>
      <c r="C237" s="50"/>
      <c r="D237" s="50"/>
      <c r="E237" s="50"/>
      <c r="F237" s="50"/>
    </row>
    <row r="238" spans="2:6" ht="12.75">
      <c r="B238" s="73" t="s">
        <v>79</v>
      </c>
      <c r="C238" s="73"/>
      <c r="D238" s="73"/>
      <c r="E238" s="73"/>
      <c r="F238" s="73"/>
    </row>
    <row r="239" spans="2:6" ht="29.25" customHeight="1">
      <c r="B239" s="38"/>
      <c r="C239" s="38"/>
      <c r="D239" s="38"/>
      <c r="E239" s="38"/>
      <c r="F239" s="38"/>
    </row>
    <row r="240" spans="2:6" ht="52.5" customHeight="1">
      <c r="B240" s="74" t="s">
        <v>80</v>
      </c>
      <c r="C240" s="74" t="s">
        <v>55</v>
      </c>
      <c r="D240" s="74"/>
      <c r="E240" s="75" t="s">
        <v>2</v>
      </c>
      <c r="F240" s="76"/>
    </row>
    <row r="241" spans="2:6" ht="34.5" customHeight="1">
      <c r="B241" s="74"/>
      <c r="C241" s="40" t="s">
        <v>3</v>
      </c>
      <c r="D241" s="40" t="s">
        <v>18</v>
      </c>
      <c r="E241" s="40" t="s">
        <v>3</v>
      </c>
      <c r="F241" s="40" t="s">
        <v>18</v>
      </c>
    </row>
    <row r="242" spans="2:6" ht="36.75" customHeight="1">
      <c r="B242" s="31" t="s">
        <v>19</v>
      </c>
      <c r="C242" s="46">
        <f>C229/C229*100</f>
        <v>100</v>
      </c>
      <c r="D242" s="46" t="e">
        <f>D229/D229*100</f>
        <v>#DIV/0!</v>
      </c>
      <c r="E242" s="46">
        <f>E229/E229*100</f>
        <v>100</v>
      </c>
      <c r="F242" s="46" t="e">
        <f>F229/F229*100</f>
        <v>#DIV/0!</v>
      </c>
    </row>
    <row r="243" spans="2:6" ht="12.75">
      <c r="B243" s="31" t="s">
        <v>20</v>
      </c>
      <c r="C243" s="46"/>
      <c r="D243" s="46"/>
      <c r="E243" s="46"/>
      <c r="F243" s="46"/>
    </row>
    <row r="244" spans="2:6" ht="12.75">
      <c r="B244" s="33" t="s">
        <v>21</v>
      </c>
      <c r="C244" s="46">
        <f>C231/C229*100</f>
        <v>13.741619825513974</v>
      </c>
      <c r="D244" s="46" t="e">
        <f>D231/D229*100</f>
        <v>#DIV/0!</v>
      </c>
      <c r="E244" s="46">
        <f>E231/E229*100</f>
        <v>88.72514676666258</v>
      </c>
      <c r="F244" s="46" t="e">
        <f>F231/F229*100</f>
        <v>#DIV/0!</v>
      </c>
    </row>
    <row r="245" spans="2:6" ht="12.75">
      <c r="B245" s="33" t="s">
        <v>22</v>
      </c>
      <c r="C245" s="46">
        <f>C232/C229*100</f>
        <v>47.16084710374806</v>
      </c>
      <c r="D245" s="46" t="e">
        <f>D232/D229*100</f>
        <v>#DIV/0!</v>
      </c>
      <c r="E245" s="46">
        <f>E232/E229*100</f>
        <v>6.050106617178802</v>
      </c>
      <c r="F245" s="46" t="e">
        <f>F232/F229*100</f>
        <v>#DIV/0!</v>
      </c>
    </row>
    <row r="246" spans="2:6" ht="25.5">
      <c r="B246" s="33" t="s">
        <v>23</v>
      </c>
      <c r="C246" s="46">
        <f>C233/C229*100</f>
        <v>23.95694916154819</v>
      </c>
      <c r="D246" s="46" t="e">
        <f>D233/D229*100</f>
        <v>#DIV/0!</v>
      </c>
      <c r="E246" s="46">
        <f>E233/E229*100</f>
        <v>1.2636103024197545</v>
      </c>
      <c r="F246" s="46" t="e">
        <f>F233/F229*100</f>
        <v>#DIV/0!</v>
      </c>
    </row>
    <row r="247" spans="2:6" ht="12.75">
      <c r="B247" s="33" t="s">
        <v>24</v>
      </c>
      <c r="C247" s="46">
        <f>C234/C229*100</f>
        <v>8.76670700290956</v>
      </c>
      <c r="D247" s="46" t="e">
        <f>D234/D229*100</f>
        <v>#DIV/0!</v>
      </c>
      <c r="E247" s="46">
        <f>E234/E229*100</f>
        <v>1.5181671708813957</v>
      </c>
      <c r="F247" s="46" t="e">
        <f>F234/F229*100</f>
        <v>#DIV/0!</v>
      </c>
    </row>
    <row r="248" spans="2:6" ht="12.75">
      <c r="B248" s="33" t="s">
        <v>25</v>
      </c>
      <c r="C248" s="46">
        <f>C235/C229*100</f>
        <v>6.373876906280229</v>
      </c>
      <c r="D248" s="46" t="e">
        <f>D235/D229*100</f>
        <v>#DIV/0!</v>
      </c>
      <c r="E248" s="46">
        <f>E235/E229*100</f>
        <v>2.442969142857494</v>
      </c>
      <c r="F248" s="46" t="e">
        <f>F235/F229*100</f>
        <v>#DIV/0!</v>
      </c>
    </row>
    <row r="249" spans="2:6" ht="12.75">
      <c r="B249" s="49"/>
      <c r="C249" s="51"/>
      <c r="D249" s="51"/>
      <c r="E249" s="51"/>
      <c r="F249" s="51"/>
    </row>
    <row r="250" spans="2:6" ht="12.75">
      <c r="B250" s="79" t="s">
        <v>85</v>
      </c>
      <c r="C250" s="79"/>
      <c r="D250" s="79"/>
      <c r="E250" s="79"/>
      <c r="F250" s="79"/>
    </row>
    <row r="251" spans="2:6" ht="12.75">
      <c r="B251" s="38"/>
      <c r="C251" s="38"/>
      <c r="D251" s="38"/>
      <c r="E251" s="38"/>
      <c r="F251" s="38"/>
    </row>
    <row r="252" spans="2:6" ht="36.75" customHeight="1">
      <c r="B252" s="74" t="s">
        <v>80</v>
      </c>
      <c r="C252" s="74" t="s">
        <v>81</v>
      </c>
      <c r="D252" s="74"/>
      <c r="E252" s="75" t="s">
        <v>82</v>
      </c>
      <c r="F252" s="76"/>
    </row>
    <row r="253" spans="2:6" ht="38.25">
      <c r="B253" s="74"/>
      <c r="C253" s="40" t="s">
        <v>3</v>
      </c>
      <c r="D253" s="40" t="s">
        <v>18</v>
      </c>
      <c r="E253" s="40" t="s">
        <v>3</v>
      </c>
      <c r="F253" s="40" t="s">
        <v>18</v>
      </c>
    </row>
    <row r="254" spans="2:6" ht="12.75">
      <c r="B254" s="31" t="s">
        <v>19</v>
      </c>
      <c r="C254" s="47">
        <f>(E229-C229)/C229*100</f>
        <v>-63.0480599261365</v>
      </c>
      <c r="D254" s="47" t="e">
        <f>(F229-D229)/D229*100</f>
        <v>#DIV/0!</v>
      </c>
      <c r="E254" s="47">
        <f>E229-C229</f>
        <v>-2776358.119999999</v>
      </c>
      <c r="F254" s="47">
        <f>F229-D229</f>
        <v>0</v>
      </c>
    </row>
    <row r="255" spans="2:6" ht="12.75">
      <c r="B255" s="31" t="s">
        <v>20</v>
      </c>
      <c r="C255" s="47"/>
      <c r="D255" s="47"/>
      <c r="E255" s="47"/>
      <c r="F255" s="47"/>
    </row>
    <row r="256" spans="2:6" ht="12.75">
      <c r="B256" s="33" t="s">
        <v>21</v>
      </c>
      <c r="C256" s="47">
        <f>(E231-C231)/C231*100</f>
        <v>138.5865966310003</v>
      </c>
      <c r="D256" s="47"/>
      <c r="E256" s="47">
        <f aca="true" t="shared" si="9" ref="E256:F260">E231-C231</f>
        <v>838615.5600000004</v>
      </c>
      <c r="F256" s="47">
        <f>F231-D231</f>
        <v>0</v>
      </c>
    </row>
    <row r="257" spans="2:6" ht="12.75">
      <c r="B257" s="33" t="s">
        <v>22</v>
      </c>
      <c r="C257" s="47">
        <f>(E232-C232)/C232*100</f>
        <v>-95.25955976433875</v>
      </c>
      <c r="D257" s="47"/>
      <c r="E257" s="47">
        <f t="shared" si="9"/>
        <v>-1978308.0799999998</v>
      </c>
      <c r="F257" s="47">
        <f t="shared" si="9"/>
        <v>0</v>
      </c>
    </row>
    <row r="258" spans="2:6" ht="25.5">
      <c r="B258" s="33" t="s">
        <v>23</v>
      </c>
      <c r="C258" s="47">
        <f>(E233-C233)/C233*100</f>
        <v>-98.05096834923059</v>
      </c>
      <c r="D258" s="47"/>
      <c r="E258" s="47">
        <f t="shared" si="9"/>
        <v>-1034396.77</v>
      </c>
      <c r="F258" s="47">
        <f t="shared" si="9"/>
        <v>0</v>
      </c>
    </row>
    <row r="259" spans="2:6" ht="12.75">
      <c r="B259" s="33" t="s">
        <v>24</v>
      </c>
      <c r="C259" s="47">
        <f>(E234-C234)/C234*100</f>
        <v>-93.60087860790858</v>
      </c>
      <c r="D259" s="47" t="e">
        <f>(F234-D234)/D234*100</f>
        <v>#DIV/0!</v>
      </c>
      <c r="E259" s="47">
        <f t="shared" si="9"/>
        <v>-361343.44</v>
      </c>
      <c r="F259" s="47">
        <f>F234-D234</f>
        <v>0</v>
      </c>
    </row>
    <row r="260" spans="2:6" ht="12.75">
      <c r="B260" s="33" t="s">
        <v>25</v>
      </c>
      <c r="C260" s="47">
        <f>(E235-C235)/C235*100</f>
        <v>-85.83712068863117</v>
      </c>
      <c r="D260" s="47"/>
      <c r="E260" s="47">
        <f t="shared" si="9"/>
        <v>-240925.39</v>
      </c>
      <c r="F260" s="47">
        <f t="shared" si="9"/>
        <v>0</v>
      </c>
    </row>
    <row r="261" spans="2:6" ht="12.75">
      <c r="B261" s="49"/>
      <c r="C261" s="52"/>
      <c r="D261" s="52"/>
      <c r="E261" s="52"/>
      <c r="F261" s="52"/>
    </row>
    <row r="263" spans="2:4" ht="63" customHeight="1">
      <c r="B263" s="53" t="s">
        <v>83</v>
      </c>
      <c r="C263" s="53" t="s">
        <v>88</v>
      </c>
      <c r="D263" s="53" t="s">
        <v>87</v>
      </c>
    </row>
    <row r="264" spans="2:4" ht="50.25" customHeight="1">
      <c r="B264" s="34" t="s">
        <v>60</v>
      </c>
      <c r="C264" s="54" t="s">
        <v>91</v>
      </c>
      <c r="D264" s="55" t="s">
        <v>90</v>
      </c>
    </row>
    <row r="265" spans="2:4" ht="38.25">
      <c r="B265" s="34" t="s">
        <v>61</v>
      </c>
      <c r="C265" s="54" t="s">
        <v>91</v>
      </c>
      <c r="D265" s="55" t="s">
        <v>90</v>
      </c>
    </row>
    <row r="266" spans="2:4" ht="38.25">
      <c r="B266" s="34" t="s">
        <v>62</v>
      </c>
      <c r="C266" s="54" t="s">
        <v>91</v>
      </c>
      <c r="D266" s="55" t="s">
        <v>90</v>
      </c>
    </row>
    <row r="267" spans="2:4" ht="38.25">
      <c r="B267" s="34" t="s">
        <v>63</v>
      </c>
      <c r="C267" s="54" t="s">
        <v>108</v>
      </c>
      <c r="D267" s="55" t="s">
        <v>92</v>
      </c>
    </row>
    <row r="268" spans="2:4" ht="12.75">
      <c r="B268" s="34" t="s">
        <v>64</v>
      </c>
      <c r="C268" s="54" t="s">
        <v>109</v>
      </c>
      <c r="D268" s="55" t="s">
        <v>93</v>
      </c>
    </row>
    <row r="269" spans="2:4" ht="63.75">
      <c r="B269" s="34" t="s">
        <v>73</v>
      </c>
      <c r="C269" s="54" t="s">
        <v>110</v>
      </c>
      <c r="D269" s="55" t="s">
        <v>94</v>
      </c>
    </row>
    <row r="270" spans="2:4" ht="63.75">
      <c r="B270" s="34" t="s">
        <v>65</v>
      </c>
      <c r="C270" s="54" t="s">
        <v>110</v>
      </c>
      <c r="D270" s="55" t="s">
        <v>94</v>
      </c>
    </row>
    <row r="271" spans="2:4" ht="63.75">
      <c r="B271" s="34" t="s">
        <v>66</v>
      </c>
      <c r="C271" s="54" t="s">
        <v>110</v>
      </c>
      <c r="D271" s="55" t="s">
        <v>94</v>
      </c>
    </row>
    <row r="272" spans="2:4" ht="63.75">
      <c r="B272" s="34" t="s">
        <v>67</v>
      </c>
      <c r="C272" s="54" t="s">
        <v>110</v>
      </c>
      <c r="D272" s="55" t="s">
        <v>94</v>
      </c>
    </row>
    <row r="273" spans="2:4" ht="63.75">
      <c r="B273" s="34" t="s">
        <v>68</v>
      </c>
      <c r="C273" s="54" t="s">
        <v>111</v>
      </c>
      <c r="D273" s="55" t="s">
        <v>95</v>
      </c>
    </row>
    <row r="274" spans="2:4" ht="76.5">
      <c r="B274" s="34" t="s">
        <v>105</v>
      </c>
      <c r="C274" s="54" t="s">
        <v>106</v>
      </c>
      <c r="D274" s="55" t="s">
        <v>107</v>
      </c>
    </row>
    <row r="275" spans="2:4" ht="51">
      <c r="B275" s="34" t="s">
        <v>104</v>
      </c>
      <c r="C275" s="54" t="s">
        <v>112</v>
      </c>
      <c r="D275" s="55" t="s">
        <v>103</v>
      </c>
    </row>
    <row r="276" spans="2:4" ht="63.75">
      <c r="B276" s="34" t="s">
        <v>70</v>
      </c>
      <c r="C276" s="54" t="s">
        <v>113</v>
      </c>
      <c r="D276" s="55" t="s">
        <v>96</v>
      </c>
    </row>
    <row r="277" spans="2:4" ht="63.75">
      <c r="B277" s="34" t="s">
        <v>72</v>
      </c>
      <c r="C277" s="54" t="s">
        <v>89</v>
      </c>
      <c r="D277" s="55" t="s">
        <v>97</v>
      </c>
    </row>
  </sheetData>
  <sheetProtection/>
  <mergeCells count="63">
    <mergeCell ref="G120:O120"/>
    <mergeCell ref="D1:F1"/>
    <mergeCell ref="A141:F141"/>
    <mergeCell ref="A61:F61"/>
    <mergeCell ref="A70:B70"/>
    <mergeCell ref="A71:F71"/>
    <mergeCell ref="A7:A8"/>
    <mergeCell ref="B7:B8"/>
    <mergeCell ref="E7:F7"/>
    <mergeCell ref="A121:F121"/>
    <mergeCell ref="A130:B130"/>
    <mergeCell ref="A131:F131"/>
    <mergeCell ref="A140:B140"/>
    <mergeCell ref="A172:B172"/>
    <mergeCell ref="A173:B173"/>
    <mergeCell ref="A162:F162"/>
    <mergeCell ref="A171:B171"/>
    <mergeCell ref="A161:B161"/>
    <mergeCell ref="A151:F151"/>
    <mergeCell ref="A160:B160"/>
    <mergeCell ref="A150:B150"/>
    <mergeCell ref="A2:F2"/>
    <mergeCell ref="A4:F4"/>
    <mergeCell ref="A3:F3"/>
    <mergeCell ref="A80:B80"/>
    <mergeCell ref="C7:D7"/>
    <mergeCell ref="A40:B40"/>
    <mergeCell ref="A20:B20"/>
    <mergeCell ref="A21:F21"/>
    <mergeCell ref="A30:B30"/>
    <mergeCell ref="A111:F111"/>
    <mergeCell ref="A120:B120"/>
    <mergeCell ref="A81:F81"/>
    <mergeCell ref="A90:B90"/>
    <mergeCell ref="A91:F91"/>
    <mergeCell ref="A100:B100"/>
    <mergeCell ref="A10:F10"/>
    <mergeCell ref="A19:B19"/>
    <mergeCell ref="A101:F101"/>
    <mergeCell ref="A110:B110"/>
    <mergeCell ref="A41:F41"/>
    <mergeCell ref="A50:B50"/>
    <mergeCell ref="A51:F51"/>
    <mergeCell ref="A60:B60"/>
    <mergeCell ref="A31:F31"/>
    <mergeCell ref="B238:F238"/>
    <mergeCell ref="B250:F250"/>
    <mergeCell ref="C252:D252"/>
    <mergeCell ref="E252:F252"/>
    <mergeCell ref="B252:B253"/>
    <mergeCell ref="B240:B241"/>
    <mergeCell ref="C240:D240"/>
    <mergeCell ref="E240:F240"/>
    <mergeCell ref="B184:F184"/>
    <mergeCell ref="B227:B228"/>
    <mergeCell ref="C227:D227"/>
    <mergeCell ref="E227:F227"/>
    <mergeCell ref="B186:B187"/>
    <mergeCell ref="C186:D186"/>
    <mergeCell ref="E186:F186"/>
    <mergeCell ref="B207:B208"/>
    <mergeCell ref="C207:D207"/>
    <mergeCell ref="B205:D205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86" r:id="rId1"/>
  <rowBreaks count="1" manualBreakCount="1">
    <brk id="7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4.25390625" style="0" customWidth="1"/>
    <col min="2" max="2" width="45.375" style="0" customWidth="1"/>
    <col min="3" max="3" width="13.125" style="0" bestFit="1" customWidth="1"/>
    <col min="4" max="4" width="13.375" style="0" customWidth="1"/>
    <col min="5" max="5" width="12.375" style="0" customWidth="1"/>
    <col min="6" max="6" width="15.125" style="0" customWidth="1"/>
    <col min="7" max="7" width="14.125" style="0" customWidth="1"/>
    <col min="8" max="10" width="9.25390625" style="0" bestFit="1" customWidth="1"/>
    <col min="11" max="11" width="13.125" style="0" bestFit="1" customWidth="1"/>
    <col min="12" max="12" width="13.625" style="0" customWidth="1"/>
    <col min="13" max="13" width="13.125" style="0" bestFit="1" customWidth="1"/>
    <col min="14" max="14" width="12.875" style="0" customWidth="1"/>
    <col min="15" max="15" width="12.375" style="0" customWidth="1"/>
    <col min="16" max="16" width="11.25390625" style="0" customWidth="1"/>
    <col min="17" max="17" width="9.25390625" style="0" bestFit="1" customWidth="1"/>
    <col min="18" max="18" width="10.75390625" style="0" customWidth="1"/>
  </cols>
  <sheetData>
    <row r="1" spans="5:18" ht="13.5" customHeight="1">
      <c r="E1" s="91"/>
      <c r="F1" s="92"/>
      <c r="G1" s="92"/>
      <c r="H1" s="92"/>
      <c r="M1" s="91" t="s">
        <v>46</v>
      </c>
      <c r="N1" s="91"/>
      <c r="O1" s="91"/>
      <c r="P1" s="91"/>
      <c r="Q1" s="91"/>
      <c r="R1" s="91"/>
    </row>
    <row r="2" spans="1:18" ht="66" customHeight="1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>
      <c r="A3" s="62" t="s">
        <v>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31.5" customHeight="1">
      <c r="A4" s="61" t="s">
        <v>122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ht="12.75">
      <c r="A5" s="2"/>
    </row>
    <row r="6" ht="12.75">
      <c r="A6" s="2"/>
    </row>
    <row r="7" spans="1:18" ht="39.75" customHeight="1">
      <c r="A7" s="68" t="s">
        <v>7</v>
      </c>
      <c r="B7" s="68" t="s">
        <v>34</v>
      </c>
      <c r="C7" s="93" t="s">
        <v>56</v>
      </c>
      <c r="D7" s="94"/>
      <c r="E7" s="94"/>
      <c r="F7" s="94"/>
      <c r="G7" s="94"/>
      <c r="H7" s="94"/>
      <c r="I7" s="94"/>
      <c r="J7" s="95"/>
      <c r="K7" s="93" t="s">
        <v>51</v>
      </c>
      <c r="L7" s="94"/>
      <c r="M7" s="94"/>
      <c r="N7" s="94"/>
      <c r="O7" s="94"/>
      <c r="P7" s="94"/>
      <c r="Q7" s="94"/>
      <c r="R7" s="95"/>
    </row>
    <row r="8" spans="1:18" ht="39" customHeight="1">
      <c r="A8" s="96"/>
      <c r="B8" s="96"/>
      <c r="C8" s="68" t="s">
        <v>3</v>
      </c>
      <c r="D8" s="68" t="s">
        <v>18</v>
      </c>
      <c r="E8" s="97" t="s">
        <v>47</v>
      </c>
      <c r="F8" s="98"/>
      <c r="G8" s="93" t="s">
        <v>49</v>
      </c>
      <c r="H8" s="95"/>
      <c r="I8" s="93" t="s">
        <v>50</v>
      </c>
      <c r="J8" s="95"/>
      <c r="K8" s="68" t="s">
        <v>3</v>
      </c>
      <c r="L8" s="68" t="s">
        <v>18</v>
      </c>
      <c r="M8" s="97" t="s">
        <v>47</v>
      </c>
      <c r="N8" s="98"/>
      <c r="O8" s="93" t="s">
        <v>49</v>
      </c>
      <c r="P8" s="95"/>
      <c r="Q8" s="93" t="s">
        <v>50</v>
      </c>
      <c r="R8" s="95"/>
    </row>
    <row r="9" spans="1:18" ht="76.5" customHeight="1">
      <c r="A9" s="69"/>
      <c r="B9" s="69"/>
      <c r="C9" s="69"/>
      <c r="D9" s="69"/>
      <c r="E9" s="8" t="s">
        <v>48</v>
      </c>
      <c r="F9" s="8" t="s">
        <v>18</v>
      </c>
      <c r="G9" s="8" t="s">
        <v>48</v>
      </c>
      <c r="H9" s="8" t="s">
        <v>18</v>
      </c>
      <c r="I9" s="8" t="s">
        <v>48</v>
      </c>
      <c r="J9" s="8" t="s">
        <v>18</v>
      </c>
      <c r="K9" s="69"/>
      <c r="L9" s="69"/>
      <c r="M9" s="8" t="s">
        <v>48</v>
      </c>
      <c r="N9" s="8" t="s">
        <v>18</v>
      </c>
      <c r="O9" s="8" t="s">
        <v>48</v>
      </c>
      <c r="P9" s="8" t="s">
        <v>18</v>
      </c>
      <c r="Q9" s="8" t="s">
        <v>48</v>
      </c>
      <c r="R9" s="8" t="s">
        <v>18</v>
      </c>
    </row>
    <row r="10" spans="1:18" s="1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</row>
    <row r="11" spans="1:18" ht="25.5">
      <c r="A11" s="9">
        <v>1</v>
      </c>
      <c r="B11" s="6" t="s">
        <v>8</v>
      </c>
      <c r="C11" s="11">
        <f>G11</f>
        <v>0</v>
      </c>
      <c r="D11" s="11">
        <v>0</v>
      </c>
      <c r="E11" s="11">
        <v>0</v>
      </c>
      <c r="F11" s="11">
        <v>0</v>
      </c>
      <c r="G11" s="11">
        <f>ПР7!C18</f>
        <v>0</v>
      </c>
      <c r="H11" s="11">
        <v>0</v>
      </c>
      <c r="I11" s="11">
        <v>0</v>
      </c>
      <c r="J11" s="11">
        <v>0</v>
      </c>
      <c r="K11" s="11">
        <f>O11</f>
        <v>0</v>
      </c>
      <c r="L11" s="11">
        <v>0</v>
      </c>
      <c r="M11" s="11">
        <v>0</v>
      </c>
      <c r="N11" s="11">
        <v>0</v>
      </c>
      <c r="O11" s="11">
        <f>O13+O14</f>
        <v>0</v>
      </c>
      <c r="P11" s="11">
        <v>0</v>
      </c>
      <c r="Q11" s="11">
        <v>0</v>
      </c>
      <c r="R11" s="11">
        <v>0</v>
      </c>
    </row>
    <row r="12" spans="1:18" ht="12.75">
      <c r="A12" s="9"/>
      <c r="B12" s="6" t="s">
        <v>35</v>
      </c>
      <c r="C12" s="6"/>
      <c r="D12" s="6"/>
      <c r="E12" s="6"/>
      <c r="F12" s="6"/>
      <c r="G12" s="6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9"/>
      <c r="B13" s="6" t="s">
        <v>36</v>
      </c>
      <c r="C13" s="6"/>
      <c r="D13" s="6"/>
      <c r="E13" s="6"/>
      <c r="F13" s="6"/>
      <c r="G13" s="6"/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9"/>
      <c r="B14" s="6" t="s">
        <v>37</v>
      </c>
      <c r="C14" s="11">
        <f>G14</f>
        <v>0</v>
      </c>
      <c r="D14" s="6"/>
      <c r="E14" s="6"/>
      <c r="F14" s="6"/>
      <c r="G14" s="11">
        <f>ПР7!C22</f>
        <v>0</v>
      </c>
      <c r="H14" s="6"/>
      <c r="I14" s="3"/>
      <c r="J14" s="3"/>
      <c r="K14" s="14">
        <f>O14</f>
        <v>0</v>
      </c>
      <c r="L14" s="3"/>
      <c r="M14" s="3"/>
      <c r="N14" s="3"/>
      <c r="O14" s="14">
        <f>ПР7!G23</f>
        <v>0</v>
      </c>
      <c r="P14" s="3"/>
      <c r="Q14" s="3"/>
      <c r="R14" s="3"/>
    </row>
    <row r="15" spans="1:18" ht="12.75">
      <c r="A15" s="9">
        <v>2</v>
      </c>
      <c r="B15" s="6" t="s">
        <v>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</row>
    <row r="16" spans="1:18" ht="12.75">
      <c r="A16" s="9"/>
      <c r="B16" s="6" t="s">
        <v>35</v>
      </c>
      <c r="C16" s="6"/>
      <c r="D16" s="6"/>
      <c r="E16" s="6"/>
      <c r="F16" s="6"/>
      <c r="G16" s="6"/>
      <c r="H16" s="6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9"/>
      <c r="B17" s="6" t="s">
        <v>36</v>
      </c>
      <c r="C17" s="6"/>
      <c r="D17" s="6"/>
      <c r="E17" s="6"/>
      <c r="F17" s="6"/>
      <c r="G17" s="6"/>
      <c r="H17" s="6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9"/>
      <c r="B18" s="6" t="s">
        <v>37</v>
      </c>
      <c r="C18" s="6"/>
      <c r="D18" s="6"/>
      <c r="E18" s="6"/>
      <c r="F18" s="6"/>
      <c r="G18" s="6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9">
        <v>3</v>
      </c>
      <c r="B19" s="7" t="s">
        <v>10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ht="12.75">
      <c r="A20" s="9"/>
      <c r="B20" s="6" t="s">
        <v>35</v>
      </c>
      <c r="C20" s="6"/>
      <c r="D20" s="6"/>
      <c r="E20" s="6"/>
      <c r="F20" s="6"/>
      <c r="G20" s="6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9"/>
      <c r="B21" s="6" t="s">
        <v>36</v>
      </c>
      <c r="C21" s="6"/>
      <c r="D21" s="6"/>
      <c r="E21" s="11"/>
      <c r="F21" s="6"/>
      <c r="G21" s="6"/>
      <c r="H21" s="6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9"/>
      <c r="B22" s="6" t="s">
        <v>37</v>
      </c>
      <c r="C22" s="6"/>
      <c r="D22" s="6"/>
      <c r="E22" s="6"/>
      <c r="F22" s="6"/>
      <c r="G22" s="6"/>
      <c r="H22" s="6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9">
        <v>4</v>
      </c>
      <c r="B23" s="7" t="s">
        <v>11</v>
      </c>
      <c r="C23" s="11">
        <f>C25+C26</f>
        <v>0</v>
      </c>
      <c r="D23" s="11">
        <f>D25+D26</f>
        <v>0</v>
      </c>
      <c r="E23" s="11">
        <f aca="true" t="shared" si="0" ref="E23:R23">E25+E26</f>
        <v>0</v>
      </c>
      <c r="F23" s="11">
        <f t="shared" si="0"/>
        <v>0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K23" s="11">
        <f t="shared" si="0"/>
        <v>0</v>
      </c>
      <c r="L23" s="11">
        <f t="shared" si="0"/>
        <v>0</v>
      </c>
      <c r="M23" s="11">
        <f t="shared" si="0"/>
        <v>0</v>
      </c>
      <c r="N23" s="11">
        <f t="shared" si="0"/>
        <v>0</v>
      </c>
      <c r="O23" s="11">
        <f t="shared" si="0"/>
        <v>0</v>
      </c>
      <c r="P23" s="11">
        <f t="shared" si="0"/>
        <v>0</v>
      </c>
      <c r="Q23" s="11">
        <f t="shared" si="0"/>
        <v>0</v>
      </c>
      <c r="R23" s="11">
        <f t="shared" si="0"/>
        <v>0</v>
      </c>
    </row>
    <row r="24" spans="1:18" ht="12.75">
      <c r="A24" s="9"/>
      <c r="B24" s="6" t="s">
        <v>35</v>
      </c>
      <c r="C24" s="6"/>
      <c r="D24" s="6"/>
      <c r="E24" s="6"/>
      <c r="F24" s="6"/>
      <c r="G24" s="6"/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9"/>
      <c r="B25" s="6" t="s">
        <v>36</v>
      </c>
      <c r="C25" s="11">
        <f>E25+G25+I25</f>
        <v>0</v>
      </c>
      <c r="D25" s="11">
        <f>F25+H25+J25</f>
        <v>0</v>
      </c>
      <c r="E25" s="11">
        <f>ПР7!C16</f>
        <v>0</v>
      </c>
      <c r="F25" s="14">
        <v>0</v>
      </c>
      <c r="G25" s="6"/>
      <c r="H25" s="6"/>
      <c r="I25" s="3"/>
      <c r="J25" s="3"/>
      <c r="K25" s="14">
        <f>M25+O25+Q25</f>
        <v>0</v>
      </c>
      <c r="L25" s="14">
        <f>N25+P25+R25</f>
        <v>0</v>
      </c>
      <c r="M25" s="14">
        <f>ПР7!H16</f>
        <v>0</v>
      </c>
      <c r="N25" s="14">
        <v>0</v>
      </c>
      <c r="O25" s="14"/>
      <c r="P25" s="14"/>
      <c r="Q25" s="14"/>
      <c r="R25" s="14"/>
    </row>
    <row r="26" spans="1:18" ht="12.75">
      <c r="A26" s="9"/>
      <c r="B26" s="6" t="s">
        <v>37</v>
      </c>
      <c r="C26" s="6"/>
      <c r="D26" s="6"/>
      <c r="E26" s="6"/>
      <c r="F26" s="6"/>
      <c r="G26" s="6"/>
      <c r="H26" s="6"/>
      <c r="I26" s="3"/>
      <c r="J26" s="3"/>
      <c r="K26" s="14"/>
      <c r="L26" s="3"/>
      <c r="M26" s="3"/>
      <c r="N26" s="3"/>
      <c r="O26" s="3"/>
      <c r="P26" s="3"/>
      <c r="Q26" s="3"/>
      <c r="R26" s="3"/>
    </row>
    <row r="27" spans="1:18" ht="12.75" customHeight="1">
      <c r="A27" s="99" t="s">
        <v>45</v>
      </c>
      <c r="B27" s="100"/>
      <c r="C27" s="11">
        <f>C29+C30</f>
        <v>0</v>
      </c>
      <c r="D27" s="11">
        <f aca="true" t="shared" si="1" ref="D27:R27">D29+D30</f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  <c r="P27" s="11">
        <f t="shared" si="1"/>
        <v>0</v>
      </c>
      <c r="Q27" s="11">
        <f t="shared" si="1"/>
        <v>0</v>
      </c>
      <c r="R27" s="11">
        <f t="shared" si="1"/>
        <v>0</v>
      </c>
    </row>
    <row r="28" spans="1:18" ht="12.75">
      <c r="A28" s="9"/>
      <c r="B28" s="6" t="s">
        <v>35</v>
      </c>
      <c r="C28" s="6"/>
      <c r="D28" s="6"/>
      <c r="E28" s="6"/>
      <c r="F28" s="6"/>
      <c r="G28" s="6"/>
      <c r="H28" s="6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9"/>
      <c r="B29" s="6" t="s">
        <v>36</v>
      </c>
      <c r="C29" s="11">
        <f>C13+C17+C21+C25</f>
        <v>0</v>
      </c>
      <c r="D29" s="11">
        <f aca="true" t="shared" si="2" ref="D29:R29">D13+D17+D21+D25</f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0</v>
      </c>
      <c r="O29" s="11">
        <f t="shared" si="2"/>
        <v>0</v>
      </c>
      <c r="P29" s="11">
        <f t="shared" si="2"/>
        <v>0</v>
      </c>
      <c r="Q29" s="11">
        <f t="shared" si="2"/>
        <v>0</v>
      </c>
      <c r="R29" s="11">
        <f t="shared" si="2"/>
        <v>0</v>
      </c>
    </row>
    <row r="30" spans="1:18" ht="12.75">
      <c r="A30" s="9"/>
      <c r="B30" s="6" t="s">
        <v>37</v>
      </c>
      <c r="C30" s="11">
        <f>C14+C18+C22+C26</f>
        <v>0</v>
      </c>
      <c r="D30" s="11">
        <f aca="true" t="shared" si="3" ref="D30:R30">D14+D18+D22+D26</f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1">
        <f t="shared" si="3"/>
        <v>0</v>
      </c>
      <c r="M30" s="11">
        <f t="shared" si="3"/>
        <v>0</v>
      </c>
      <c r="N30" s="11">
        <f t="shared" si="3"/>
        <v>0</v>
      </c>
      <c r="O30" s="11">
        <f t="shared" si="3"/>
        <v>0</v>
      </c>
      <c r="P30" s="11">
        <f t="shared" si="3"/>
        <v>0</v>
      </c>
      <c r="Q30" s="11">
        <f t="shared" si="3"/>
        <v>0</v>
      </c>
      <c r="R30" s="11">
        <f t="shared" si="3"/>
        <v>0</v>
      </c>
    </row>
    <row r="31" spans="1:18" ht="12.75">
      <c r="A31" s="9">
        <v>5</v>
      </c>
      <c r="B31" s="6" t="s">
        <v>19</v>
      </c>
      <c r="C31" s="11">
        <f>E31+G31+I31</f>
        <v>4403558.369999999</v>
      </c>
      <c r="D31" s="11">
        <f>F31+H31+J31</f>
        <v>0</v>
      </c>
      <c r="E31" s="11">
        <f>ПР8!C20</f>
        <v>0</v>
      </c>
      <c r="F31" s="11">
        <f>ПР8!D20</f>
        <v>0</v>
      </c>
      <c r="G31" s="11">
        <f>ПР8!G161</f>
        <v>4403558.369999999</v>
      </c>
      <c r="H31" s="11">
        <f>ПР8!H161</f>
        <v>0</v>
      </c>
      <c r="I31" s="11">
        <v>0</v>
      </c>
      <c r="J31" s="11">
        <v>0</v>
      </c>
      <c r="K31" s="14">
        <f>M31+O31+Q31</f>
        <v>1627200.25</v>
      </c>
      <c r="L31" s="14">
        <f>N31+P31+R31</f>
        <v>0</v>
      </c>
      <c r="M31" s="14">
        <f>ПР8!E20</f>
        <v>0</v>
      </c>
      <c r="N31" s="14">
        <f>ПР8!F20</f>
        <v>0</v>
      </c>
      <c r="O31" s="11">
        <f>ПР8!I161</f>
        <v>1627200.25</v>
      </c>
      <c r="P31" s="11">
        <f>ПР8!J161</f>
        <v>0</v>
      </c>
      <c r="Q31" s="11">
        <v>0</v>
      </c>
      <c r="R31" s="11">
        <v>0</v>
      </c>
    </row>
    <row r="32" spans="1:18" ht="12.75">
      <c r="A32" s="9"/>
      <c r="B32" s="6" t="s">
        <v>20</v>
      </c>
      <c r="C32" s="11"/>
      <c r="D32" s="11"/>
      <c r="E32" s="6"/>
      <c r="F32" s="6"/>
      <c r="G32" s="11">
        <f>ПР8!G162</f>
        <v>0</v>
      </c>
      <c r="H32" s="11">
        <f>ПР8!H162</f>
        <v>0</v>
      </c>
      <c r="I32" s="3"/>
      <c r="J32" s="3"/>
      <c r="K32" s="14"/>
      <c r="L32" s="14"/>
      <c r="M32" s="3"/>
      <c r="N32" s="3"/>
      <c r="O32" s="11">
        <f>ПР8!I162</f>
        <v>0</v>
      </c>
      <c r="P32" s="11">
        <f>ПР8!J162</f>
        <v>0</v>
      </c>
      <c r="Q32" s="3"/>
      <c r="R32" s="3"/>
    </row>
    <row r="33" spans="1:18" ht="12.75">
      <c r="A33" s="10" t="s">
        <v>38</v>
      </c>
      <c r="B33" s="7" t="s">
        <v>21</v>
      </c>
      <c r="C33" s="11">
        <f aca="true" t="shared" si="4" ref="C33:C38">E33+G33+I33</f>
        <v>605120.2499999999</v>
      </c>
      <c r="D33" s="11">
        <f aca="true" t="shared" si="5" ref="D33:D38">F33+H33+J33</f>
        <v>0</v>
      </c>
      <c r="E33" s="11">
        <f>ПР8!G12</f>
        <v>0</v>
      </c>
      <c r="F33" s="11">
        <f>ПР8!H12</f>
        <v>0</v>
      </c>
      <c r="G33" s="11">
        <f>ПР8!G163</f>
        <v>605120.2499999999</v>
      </c>
      <c r="H33" s="11">
        <f>ПР8!H163</f>
        <v>0</v>
      </c>
      <c r="I33" s="3"/>
      <c r="J33" s="3"/>
      <c r="K33" s="14">
        <f aca="true" t="shared" si="6" ref="K33:K38">M33+O33+Q33</f>
        <v>1443735.8100000003</v>
      </c>
      <c r="L33" s="14">
        <f aca="true" t="shared" si="7" ref="L33:L38">N33+P33+R33</f>
        <v>0</v>
      </c>
      <c r="M33" s="14">
        <f>ПР8!I12</f>
        <v>0</v>
      </c>
      <c r="N33" s="14">
        <f>ПР8!J12</f>
        <v>0</v>
      </c>
      <c r="O33" s="11">
        <f>ПР8!I163</f>
        <v>1443735.8100000003</v>
      </c>
      <c r="P33" s="11">
        <f>ПР8!J163</f>
        <v>0</v>
      </c>
      <c r="Q33" s="3"/>
      <c r="R33" s="3"/>
    </row>
    <row r="34" spans="1:18" ht="12.75">
      <c r="A34" s="10" t="s">
        <v>39</v>
      </c>
      <c r="B34" s="7" t="s">
        <v>22</v>
      </c>
      <c r="C34" s="11">
        <f t="shared" si="4"/>
        <v>2076755.43</v>
      </c>
      <c r="D34" s="11">
        <f t="shared" si="5"/>
        <v>0</v>
      </c>
      <c r="E34" s="11">
        <f>ПР8!G13</f>
        <v>0</v>
      </c>
      <c r="F34" s="11">
        <f>ПР8!H13</f>
        <v>0</v>
      </c>
      <c r="G34" s="11">
        <f>ПР8!G164</f>
        <v>2076755.43</v>
      </c>
      <c r="H34" s="11">
        <f>ПР8!H164</f>
        <v>0</v>
      </c>
      <c r="I34" s="3"/>
      <c r="J34" s="3"/>
      <c r="K34" s="14">
        <f t="shared" si="6"/>
        <v>98447.35</v>
      </c>
      <c r="L34" s="14">
        <f t="shared" si="7"/>
        <v>0</v>
      </c>
      <c r="M34" s="14">
        <f>ПР8!I13</f>
        <v>0</v>
      </c>
      <c r="N34" s="14">
        <f>ПР8!J13</f>
        <v>0</v>
      </c>
      <c r="O34" s="11">
        <f>ПР8!I164</f>
        <v>98447.35</v>
      </c>
      <c r="P34" s="11">
        <f>ПР8!J164</f>
        <v>0</v>
      </c>
      <c r="Q34" s="3"/>
      <c r="R34" s="3"/>
    </row>
    <row r="35" spans="1:18" ht="25.5">
      <c r="A35" s="10" t="s">
        <v>40</v>
      </c>
      <c r="B35" s="7" t="s">
        <v>23</v>
      </c>
      <c r="C35" s="11">
        <f t="shared" si="4"/>
        <v>1054958.24</v>
      </c>
      <c r="D35" s="11">
        <f t="shared" si="5"/>
        <v>0</v>
      </c>
      <c r="E35" s="11">
        <f>ПР8!G14</f>
        <v>0</v>
      </c>
      <c r="F35" s="11">
        <f>ПР8!H14</f>
        <v>0</v>
      </c>
      <c r="G35" s="11">
        <f>ПР8!G165</f>
        <v>1054958.24</v>
      </c>
      <c r="H35" s="11">
        <f>ПР8!H165</f>
        <v>0</v>
      </c>
      <c r="I35" s="3"/>
      <c r="J35" s="3"/>
      <c r="K35" s="14">
        <f t="shared" si="6"/>
        <v>20561.47</v>
      </c>
      <c r="L35" s="14">
        <f t="shared" si="7"/>
        <v>0</v>
      </c>
      <c r="M35" s="14">
        <f>ПР8!I14</f>
        <v>0</v>
      </c>
      <c r="N35" s="14">
        <f>ПР8!J14</f>
        <v>0</v>
      </c>
      <c r="O35" s="11">
        <f>ПР8!I165</f>
        <v>20561.47</v>
      </c>
      <c r="P35" s="11">
        <f>ПР8!J165</f>
        <v>0</v>
      </c>
      <c r="Q35" s="3"/>
      <c r="R35" s="3"/>
    </row>
    <row r="36" spans="1:18" ht="12.75">
      <c r="A36" s="10" t="s">
        <v>41</v>
      </c>
      <c r="B36" s="7" t="s">
        <v>24</v>
      </c>
      <c r="C36" s="11">
        <f t="shared" si="4"/>
        <v>386047.06</v>
      </c>
      <c r="D36" s="11">
        <f t="shared" si="5"/>
        <v>0</v>
      </c>
      <c r="E36" s="11">
        <f>ПР8!G15</f>
        <v>0</v>
      </c>
      <c r="F36" s="11">
        <f>ПР8!H15</f>
        <v>0</v>
      </c>
      <c r="G36" s="11">
        <f>ПР8!G166</f>
        <v>386047.06</v>
      </c>
      <c r="H36" s="11">
        <f>ПР8!H166</f>
        <v>0</v>
      </c>
      <c r="I36" s="3"/>
      <c r="J36" s="3"/>
      <c r="K36" s="14">
        <f t="shared" si="6"/>
        <v>24703.620000000003</v>
      </c>
      <c r="L36" s="14">
        <f t="shared" si="7"/>
        <v>0</v>
      </c>
      <c r="M36" s="14">
        <f>ПР8!I15</f>
        <v>0</v>
      </c>
      <c r="N36" s="14">
        <f>ПР8!J15</f>
        <v>0</v>
      </c>
      <c r="O36" s="11">
        <f>ПР8!I166</f>
        <v>24703.620000000003</v>
      </c>
      <c r="P36" s="11">
        <f>ПР8!J166</f>
        <v>0</v>
      </c>
      <c r="Q36" s="3"/>
      <c r="R36" s="3"/>
    </row>
    <row r="37" spans="1:18" ht="12.75">
      <c r="A37" s="10" t="s">
        <v>42</v>
      </c>
      <c r="B37" s="7" t="s">
        <v>25</v>
      </c>
      <c r="C37" s="11">
        <f t="shared" si="4"/>
        <v>280677.39</v>
      </c>
      <c r="D37" s="11">
        <f t="shared" si="5"/>
        <v>0</v>
      </c>
      <c r="E37" s="11">
        <f>ПР8!G16</f>
        <v>0</v>
      </c>
      <c r="F37" s="11">
        <f>ПР8!H16</f>
        <v>0</v>
      </c>
      <c r="G37" s="11">
        <f>ПР8!G167</f>
        <v>280677.39</v>
      </c>
      <c r="H37" s="11">
        <f>ПР8!H167</f>
        <v>0</v>
      </c>
      <c r="I37" s="3"/>
      <c r="J37" s="3"/>
      <c r="K37" s="14">
        <f t="shared" si="6"/>
        <v>39752</v>
      </c>
      <c r="L37" s="14">
        <f t="shared" si="7"/>
        <v>0</v>
      </c>
      <c r="M37" s="14">
        <f>ПР8!I16</f>
        <v>0</v>
      </c>
      <c r="N37" s="14">
        <f>ПР8!J16</f>
        <v>0</v>
      </c>
      <c r="O37" s="11">
        <f>ПР8!I167</f>
        <v>39752</v>
      </c>
      <c r="P37" s="11">
        <f>ПР8!J167</f>
        <v>0</v>
      </c>
      <c r="Q37" s="3"/>
      <c r="R37" s="3"/>
    </row>
    <row r="38" spans="1:18" ht="25.5">
      <c r="A38" s="9">
        <v>6</v>
      </c>
      <c r="B38" s="7" t="s">
        <v>117</v>
      </c>
      <c r="C38" s="11">
        <f t="shared" si="4"/>
        <v>0</v>
      </c>
      <c r="D38" s="11">
        <f t="shared" si="5"/>
        <v>0</v>
      </c>
      <c r="E38" s="11">
        <v>0</v>
      </c>
      <c r="F38" s="11">
        <v>0</v>
      </c>
      <c r="G38" s="11">
        <f>ПР8!G168</f>
        <v>0</v>
      </c>
      <c r="H38" s="11">
        <f>ПР8!H168</f>
        <v>0</v>
      </c>
      <c r="I38" s="11">
        <v>0</v>
      </c>
      <c r="J38" s="11">
        <v>0</v>
      </c>
      <c r="K38" s="14">
        <f t="shared" si="6"/>
        <v>0</v>
      </c>
      <c r="L38" s="14">
        <f t="shared" si="7"/>
        <v>0</v>
      </c>
      <c r="M38" s="14">
        <v>0</v>
      </c>
      <c r="N38" s="14">
        <v>0</v>
      </c>
      <c r="O38" s="11">
        <f>ПР8!I168</f>
        <v>0</v>
      </c>
      <c r="P38" s="11">
        <f>ПР8!J168</f>
        <v>0</v>
      </c>
      <c r="Q38" s="11">
        <v>0</v>
      </c>
      <c r="R38" s="11">
        <v>0</v>
      </c>
    </row>
    <row r="39" spans="1:18" ht="22.5" customHeight="1">
      <c r="A39" s="65" t="s">
        <v>43</v>
      </c>
      <c r="B39" s="67"/>
      <c r="C39" s="11">
        <f>C31+C38</f>
        <v>4403558.369999999</v>
      </c>
      <c r="D39" s="11">
        <f aca="true" t="shared" si="8" ref="D39:R39">D31+D38</f>
        <v>0</v>
      </c>
      <c r="E39" s="11">
        <f t="shared" si="8"/>
        <v>0</v>
      </c>
      <c r="F39" s="11">
        <f t="shared" si="8"/>
        <v>0</v>
      </c>
      <c r="G39" s="11">
        <f>ПР8!G169</f>
        <v>4403558.369999999</v>
      </c>
      <c r="H39" s="11">
        <f>ПР8!H169</f>
        <v>0</v>
      </c>
      <c r="I39" s="11">
        <f t="shared" si="8"/>
        <v>0</v>
      </c>
      <c r="J39" s="11">
        <f t="shared" si="8"/>
        <v>0</v>
      </c>
      <c r="K39" s="11">
        <f t="shared" si="8"/>
        <v>1627200.25</v>
      </c>
      <c r="L39" s="11">
        <f t="shared" si="8"/>
        <v>0</v>
      </c>
      <c r="M39" s="11">
        <f t="shared" si="8"/>
        <v>0</v>
      </c>
      <c r="N39" s="11">
        <f t="shared" si="8"/>
        <v>0</v>
      </c>
      <c r="O39" s="11">
        <f>ПР8!I169</f>
        <v>1627200.25</v>
      </c>
      <c r="P39" s="11">
        <f>ПР8!J169</f>
        <v>0</v>
      </c>
      <c r="Q39" s="11">
        <f t="shared" si="8"/>
        <v>0</v>
      </c>
      <c r="R39" s="11">
        <f t="shared" si="8"/>
        <v>0</v>
      </c>
    </row>
    <row r="40" spans="1:18" ht="27" customHeight="1">
      <c r="A40" s="65" t="s">
        <v>44</v>
      </c>
      <c r="B40" s="67"/>
      <c r="C40" s="12">
        <f>C11+C15+C19+C23+C31+C38</f>
        <v>4403558.369999999</v>
      </c>
      <c r="D40" s="12">
        <f>D11+D15+D19+D23+D31+D38</f>
        <v>0</v>
      </c>
      <c r="E40" s="12">
        <f>E11+E15+E19+E23+E31+E38</f>
        <v>0</v>
      </c>
      <c r="F40" s="12">
        <f aca="true" t="shared" si="9" ref="F40:K40">F11+F15+F19+F23+F31+F38</f>
        <v>0</v>
      </c>
      <c r="G40" s="12">
        <f t="shared" si="9"/>
        <v>4403558.369999999</v>
      </c>
      <c r="H40" s="12">
        <f t="shared" si="9"/>
        <v>0</v>
      </c>
      <c r="I40" s="12">
        <f t="shared" si="9"/>
        <v>0</v>
      </c>
      <c r="J40" s="12">
        <f t="shared" si="9"/>
        <v>0</v>
      </c>
      <c r="K40" s="12">
        <f t="shared" si="9"/>
        <v>1627200.25</v>
      </c>
      <c r="L40" s="12">
        <f aca="true" t="shared" si="10" ref="L40:R40">L11+L15+L19+L23+L31+L38</f>
        <v>0</v>
      </c>
      <c r="M40" s="12">
        <f t="shared" si="10"/>
        <v>0</v>
      </c>
      <c r="N40" s="12">
        <f t="shared" si="10"/>
        <v>0</v>
      </c>
      <c r="O40" s="12">
        <f t="shared" si="10"/>
        <v>1627200.25</v>
      </c>
      <c r="P40" s="12">
        <f t="shared" si="10"/>
        <v>0</v>
      </c>
      <c r="Q40" s="12">
        <f t="shared" si="10"/>
        <v>0</v>
      </c>
      <c r="R40" s="12">
        <f t="shared" si="10"/>
        <v>0</v>
      </c>
    </row>
    <row r="43" spans="2:6" ht="25.5">
      <c r="B43" s="19" t="s">
        <v>119</v>
      </c>
      <c r="C43" s="18"/>
      <c r="E43" s="15"/>
      <c r="F43" s="22" t="s">
        <v>121</v>
      </c>
    </row>
    <row r="44" spans="2:6" ht="12.75">
      <c r="B44" s="15"/>
      <c r="C44" s="15"/>
      <c r="D44" s="15"/>
      <c r="E44" s="15"/>
      <c r="F44" s="15"/>
    </row>
    <row r="45" spans="2:6" ht="12.75">
      <c r="B45" s="15" t="s">
        <v>57</v>
      </c>
      <c r="C45" s="15"/>
      <c r="D45" s="15"/>
      <c r="E45" s="15"/>
      <c r="F45" s="15" t="s">
        <v>58</v>
      </c>
    </row>
    <row r="46" spans="2:6" ht="12.75">
      <c r="B46" s="16" t="s">
        <v>98</v>
      </c>
      <c r="C46" s="15"/>
      <c r="D46" s="15"/>
      <c r="E46" s="15"/>
      <c r="F46" s="15"/>
    </row>
  </sheetData>
  <sheetProtection/>
  <mergeCells count="22">
    <mergeCell ref="A27:B27"/>
    <mergeCell ref="C8:C9"/>
    <mergeCell ref="D8:D9"/>
    <mergeCell ref="E8:F8"/>
    <mergeCell ref="G8:H8"/>
    <mergeCell ref="I8:J8"/>
    <mergeCell ref="A39:B39"/>
    <mergeCell ref="A40:B40"/>
    <mergeCell ref="A3:R3"/>
    <mergeCell ref="K8:K9"/>
    <mergeCell ref="A7:A9"/>
    <mergeCell ref="C7:J7"/>
    <mergeCell ref="O8:P8"/>
    <mergeCell ref="B7:B9"/>
    <mergeCell ref="L8:L9"/>
    <mergeCell ref="M8:N8"/>
    <mergeCell ref="M1:R1"/>
    <mergeCell ref="E1:H1"/>
    <mergeCell ref="K7:R7"/>
    <mergeCell ref="Q8:R8"/>
    <mergeCell ref="A2:R2"/>
    <mergeCell ref="A4:R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6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'Северо-Байкальский район'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Karagaev</cp:lastModifiedBy>
  <cp:lastPrinted>2021-02-22T07:10:04Z</cp:lastPrinted>
  <dcterms:created xsi:type="dcterms:W3CDTF">2010-02-02T09:49:44Z</dcterms:created>
  <dcterms:modified xsi:type="dcterms:W3CDTF">2021-02-22T07:11:22Z</dcterms:modified>
  <cp:category/>
  <cp:version/>
  <cp:contentType/>
  <cp:contentStatus/>
</cp:coreProperties>
</file>